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618\shared\Administration\Budget\"/>
    </mc:Choice>
  </mc:AlternateContent>
  <xr:revisionPtr revIDLastSave="0" documentId="13_ncr:1_{CDA37D98-E977-476A-9420-23EFC09AE07B}" xr6:coauthVersionLast="47" xr6:coauthVersionMax="47" xr10:uidLastSave="{00000000-0000-0000-0000-000000000000}"/>
  <bookViews>
    <workbookView xWindow="25080" yWindow="-1515" windowWidth="29040" windowHeight="15720" xr2:uid="{00000000-000D-0000-FFFF-FFFF00000000}"/>
  </bookViews>
  <sheets>
    <sheet name="Operating Budget" sheetId="1" r:id="rId1"/>
    <sheet name="Reserve-Capital Budget" sheetId="2" r:id="rId2"/>
  </sheets>
  <definedNames>
    <definedName name="_xlnm.Print_Titles" localSheetId="0">'Operating Budget'!$1:$3</definedName>
  </definedNames>
  <calcPr calcId="191029"/>
  <fileRecoveryPr repairLoad="1"/>
</workbook>
</file>

<file path=xl/calcChain.xml><?xml version="1.0" encoding="utf-8"?>
<calcChain xmlns="http://schemas.openxmlformats.org/spreadsheetml/2006/main">
  <c r="G151" i="1" l="1"/>
  <c r="G202" i="1"/>
  <c r="G254" i="1"/>
  <c r="G275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57" i="1"/>
  <c r="F275" i="1" s="1"/>
  <c r="F221" i="1"/>
  <c r="F222" i="1"/>
  <c r="F223" i="1"/>
  <c r="F224" i="1"/>
  <c r="F225" i="1"/>
  <c r="F226" i="1"/>
  <c r="F227" i="1"/>
  <c r="F228" i="1"/>
  <c r="F229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20" i="1"/>
  <c r="F207" i="1"/>
  <c r="F208" i="1"/>
  <c r="F209" i="1"/>
  <c r="F210" i="1"/>
  <c r="F216" i="1" s="1"/>
  <c r="F211" i="1"/>
  <c r="F212" i="1"/>
  <c r="F213" i="1"/>
  <c r="F214" i="1"/>
  <c r="F206" i="1"/>
  <c r="F157" i="1"/>
  <c r="F158" i="1"/>
  <c r="F159" i="1"/>
  <c r="F160" i="1"/>
  <c r="F161" i="1"/>
  <c r="F162" i="1"/>
  <c r="F202" i="1" s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156" i="1"/>
  <c r="F155" i="1"/>
  <c r="F127" i="1"/>
  <c r="F151" i="1" s="1"/>
  <c r="F128" i="1"/>
  <c r="F129" i="1"/>
  <c r="F130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26" i="1"/>
  <c r="F118" i="1"/>
  <c r="F111" i="1"/>
  <c r="F112" i="1"/>
  <c r="F113" i="1"/>
  <c r="F114" i="1"/>
  <c r="F115" i="1"/>
  <c r="F116" i="1"/>
  <c r="F110" i="1"/>
  <c r="F108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80" i="1"/>
  <c r="F122" i="1" s="1"/>
  <c r="F68" i="1"/>
  <c r="F69" i="1"/>
  <c r="F70" i="1"/>
  <c r="F71" i="1"/>
  <c r="F74" i="1" s="1"/>
  <c r="F72" i="1"/>
  <c r="F67" i="1"/>
  <c r="F54" i="1"/>
  <c r="F55" i="1"/>
  <c r="F62" i="1" s="1"/>
  <c r="F56" i="1"/>
  <c r="F57" i="1"/>
  <c r="F58" i="1"/>
  <c r="F59" i="1"/>
  <c r="F53" i="1"/>
  <c r="F43" i="1"/>
  <c r="F44" i="1"/>
  <c r="F45" i="1"/>
  <c r="F46" i="1"/>
  <c r="F42" i="1"/>
  <c r="F48" i="1" s="1"/>
  <c r="F34" i="1"/>
  <c r="F38" i="1" s="1"/>
  <c r="F35" i="1"/>
  <c r="F36" i="1"/>
  <c r="F33" i="1"/>
  <c r="F27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2" i="1"/>
  <c r="F23" i="1"/>
  <c r="F24" i="1"/>
  <c r="F25" i="1"/>
  <c r="F26" i="1"/>
  <c r="F6" i="1"/>
  <c r="E230" i="1"/>
  <c r="F230" i="1" s="1"/>
  <c r="E21" i="1"/>
  <c r="F21" i="1" s="1"/>
  <c r="E20" i="1"/>
  <c r="F20" i="1" s="1"/>
  <c r="F29" i="1" l="1"/>
  <c r="F76" i="1" s="1"/>
  <c r="F254" i="1"/>
  <c r="G122" i="1"/>
  <c r="G277" i="1" s="1"/>
  <c r="F27" i="2"/>
  <c r="D27" i="2"/>
  <c r="G216" i="1"/>
  <c r="G74" i="1"/>
  <c r="G62" i="1"/>
  <c r="G48" i="1"/>
  <c r="G38" i="1"/>
  <c r="G29" i="1"/>
  <c r="D254" i="1"/>
  <c r="E254" i="1"/>
  <c r="C254" i="1"/>
  <c r="G76" i="1" l="1"/>
  <c r="D202" i="1"/>
  <c r="E202" i="1"/>
  <c r="C216" i="1"/>
  <c r="E216" i="1"/>
  <c r="D216" i="1"/>
  <c r="D62" i="1"/>
  <c r="C62" i="1"/>
  <c r="D275" i="1"/>
  <c r="E275" i="1"/>
  <c r="C275" i="1"/>
  <c r="D151" i="1"/>
  <c r="E151" i="1"/>
  <c r="C151" i="1"/>
  <c r="D122" i="1"/>
  <c r="E122" i="1"/>
  <c r="D74" i="1"/>
  <c r="E74" i="1"/>
  <c r="C74" i="1"/>
  <c r="E62" i="1"/>
  <c r="D48" i="1"/>
  <c r="E48" i="1"/>
  <c r="C48" i="1"/>
  <c r="D38" i="1"/>
  <c r="E38" i="1"/>
  <c r="C38" i="1"/>
  <c r="D29" i="1"/>
  <c r="G278" i="1" l="1"/>
  <c r="D76" i="1"/>
  <c r="E29" i="1"/>
  <c r="E76" i="1" s="1"/>
  <c r="K29" i="1" l="1"/>
  <c r="L29" i="1"/>
  <c r="M29" i="1"/>
  <c r="N29" i="1"/>
  <c r="O29" i="1"/>
  <c r="P29" i="1"/>
  <c r="Q29" i="1"/>
  <c r="R29" i="1"/>
  <c r="S29" i="1"/>
  <c r="T29" i="1"/>
  <c r="U29" i="1"/>
  <c r="V29" i="1"/>
  <c r="K38" i="1"/>
  <c r="L38" i="1"/>
  <c r="M38" i="1"/>
  <c r="N38" i="1"/>
  <c r="O38" i="1"/>
  <c r="P38" i="1"/>
  <c r="Q38" i="1"/>
  <c r="R38" i="1"/>
  <c r="S38" i="1"/>
  <c r="T38" i="1"/>
  <c r="U38" i="1"/>
  <c r="V38" i="1"/>
  <c r="K48" i="1"/>
  <c r="L48" i="1"/>
  <c r="M48" i="1"/>
  <c r="N48" i="1"/>
  <c r="O48" i="1"/>
  <c r="P48" i="1"/>
  <c r="Q48" i="1"/>
  <c r="R48" i="1"/>
  <c r="S48" i="1"/>
  <c r="T48" i="1"/>
  <c r="U48" i="1"/>
  <c r="V48" i="1"/>
  <c r="K62" i="1"/>
  <c r="L62" i="1"/>
  <c r="M62" i="1"/>
  <c r="N62" i="1"/>
  <c r="O62" i="1"/>
  <c r="P62" i="1"/>
  <c r="Q62" i="1"/>
  <c r="R62" i="1"/>
  <c r="S62" i="1"/>
  <c r="T62" i="1"/>
  <c r="U62" i="1"/>
  <c r="V62" i="1"/>
  <c r="K74" i="1"/>
  <c r="L74" i="1"/>
  <c r="M74" i="1"/>
  <c r="N74" i="1"/>
  <c r="O74" i="1"/>
  <c r="P74" i="1"/>
  <c r="Q74" i="1"/>
  <c r="R74" i="1"/>
  <c r="S74" i="1"/>
  <c r="T74" i="1"/>
  <c r="U74" i="1"/>
  <c r="V74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K277" i="1" l="1"/>
  <c r="S277" i="1"/>
  <c r="O277" i="1"/>
  <c r="P277" i="1"/>
  <c r="T76" i="1"/>
  <c r="R277" i="1"/>
  <c r="R76" i="1"/>
  <c r="Q277" i="1"/>
  <c r="Q76" i="1"/>
  <c r="S76" i="1"/>
  <c r="N277" i="1"/>
  <c r="M277" i="1"/>
  <c r="P76" i="1"/>
  <c r="L277" i="1"/>
  <c r="O76" i="1"/>
  <c r="N76" i="1"/>
  <c r="M76" i="1"/>
  <c r="U277" i="1"/>
  <c r="L76" i="1"/>
  <c r="T277" i="1"/>
  <c r="K76" i="1"/>
  <c r="V76" i="1"/>
  <c r="U76" i="1"/>
  <c r="V277" i="1"/>
  <c r="C173" i="1"/>
  <c r="C198" i="1"/>
  <c r="C122" i="1"/>
  <c r="C9" i="1"/>
  <c r="C23" i="1"/>
  <c r="C202" i="1" l="1"/>
  <c r="K278" i="1"/>
  <c r="C29" i="1"/>
  <c r="C76" i="1" s="1"/>
  <c r="S278" i="1"/>
  <c r="P278" i="1"/>
  <c r="L278" i="1"/>
  <c r="R278" i="1"/>
  <c r="O278" i="1"/>
  <c r="Q278" i="1"/>
  <c r="T278" i="1"/>
  <c r="M278" i="1"/>
  <c r="N278" i="1"/>
  <c r="U278" i="1"/>
  <c r="V278" i="1"/>
  <c r="C277" i="1" l="1"/>
  <c r="C278" i="1" s="1"/>
  <c r="D277" i="1"/>
  <c r="D278" i="1" s="1"/>
  <c r="F277" i="1"/>
  <c r="F278" i="1" s="1"/>
  <c r="E277" i="1"/>
  <c r="E278" i="1" s="1"/>
</calcChain>
</file>

<file path=xl/sharedStrings.xml><?xml version="1.0" encoding="utf-8"?>
<sst xmlns="http://schemas.openxmlformats.org/spreadsheetml/2006/main" count="735" uniqueCount="480">
  <si>
    <r>
      <rPr>
        <b/>
        <sz val="7"/>
        <rFont val="Arial Narrow"/>
        <family val="2"/>
      </rPr>
      <t>Actuals</t>
    </r>
  </si>
  <si>
    <r>
      <rPr>
        <b/>
        <sz val="7"/>
        <rFont val="Arial"/>
        <family val="2"/>
      </rPr>
      <t>Projections</t>
    </r>
  </si>
  <si>
    <r>
      <rPr>
        <b/>
        <sz val="7"/>
        <rFont val="Arial"/>
        <family val="2"/>
      </rPr>
      <t>Anticipated</t>
    </r>
  </si>
  <si>
    <r>
      <rPr>
        <b/>
        <sz val="8"/>
        <rFont val="Arial"/>
        <family val="2"/>
      </rPr>
      <t>through</t>
    </r>
  </si>
  <si>
    <r>
      <rPr>
        <b/>
        <sz val="8"/>
        <rFont val="Arial"/>
        <family val="2"/>
      </rPr>
      <t>Final</t>
    </r>
  </si>
  <si>
    <r>
      <rPr>
        <b/>
        <sz val="8"/>
        <rFont val="Arial Narrow"/>
        <family val="2"/>
      </rPr>
      <t>INCOME: ADMINISTRATIVE SERVICES:</t>
    </r>
  </si>
  <si>
    <r>
      <rPr>
        <sz val="8"/>
        <rFont val="Arial Narrow"/>
        <family val="2"/>
      </rPr>
      <t>Special Assessment</t>
    </r>
  </si>
  <si>
    <r>
      <rPr>
        <sz val="8"/>
        <rFont val="Arial Narrow"/>
        <family val="2"/>
      </rPr>
      <t>Reserve Transfer</t>
    </r>
  </si>
  <si>
    <r>
      <rPr>
        <sz val="8"/>
        <rFont val="Arial Narrow"/>
        <family val="2"/>
      </rPr>
      <t>Funds transfer (Parks &amp; Trails )</t>
    </r>
  </si>
  <si>
    <r>
      <rPr>
        <sz val="8"/>
        <rFont val="Arial Narrow"/>
        <family val="2"/>
      </rPr>
      <t>Funds transfer ( Rec. Center )</t>
    </r>
  </si>
  <si>
    <r>
      <rPr>
        <sz val="8"/>
        <rFont val="Arial Narrow"/>
        <family val="2"/>
      </rPr>
      <t>Funds transfer ( Operating ) (Capital Improvement)</t>
    </r>
  </si>
  <si>
    <r>
      <rPr>
        <sz val="8"/>
        <rFont val="Arial Narrow"/>
        <family val="2"/>
      </rPr>
      <t>Funds Transfer (Trails Maintenance)</t>
    </r>
  </si>
  <si>
    <r>
      <rPr>
        <sz val="8"/>
        <rFont val="Arial Narrow"/>
        <family val="2"/>
      </rPr>
      <t>Uncollectible Assessment</t>
    </r>
  </si>
  <si>
    <r>
      <rPr>
        <sz val="8"/>
        <rFont val="Arial Narrow"/>
        <family val="2"/>
      </rPr>
      <t>Carry Forward-Operating</t>
    </r>
  </si>
  <si>
    <r>
      <rPr>
        <sz val="8"/>
        <rFont val="Arial Narrow"/>
        <family val="2"/>
      </rPr>
      <t>Late Charges</t>
    </r>
  </si>
  <si>
    <r>
      <rPr>
        <sz val="8"/>
        <rFont val="Arial Narrow"/>
        <family val="2"/>
      </rPr>
      <t>Lot Consolidation Fee</t>
    </r>
  </si>
  <si>
    <r>
      <rPr>
        <sz val="8"/>
        <rFont val="Arial Narrow"/>
        <family val="2"/>
      </rPr>
      <t>Credit Card expense payment</t>
    </r>
  </si>
  <si>
    <r>
      <rPr>
        <sz val="8"/>
        <rFont val="Arial Narrow"/>
        <family val="2"/>
      </rPr>
      <t>Interest</t>
    </r>
  </si>
  <si>
    <r>
      <rPr>
        <b/>
        <sz val="8"/>
        <rFont val="Arial Narrow"/>
        <family val="2"/>
      </rPr>
      <t>TOTAL ADMINISTRATIVE SERVICES INCOME:</t>
    </r>
  </si>
  <si>
    <r>
      <rPr>
        <b/>
        <sz val="8"/>
        <rFont val="Arial Narrow"/>
        <family val="2"/>
      </rPr>
      <t>INCOME: COMMUNITY STANDARDS:</t>
    </r>
  </si>
  <si>
    <r>
      <rPr>
        <sz val="8"/>
        <rFont val="Arial Narrow"/>
        <family val="2"/>
      </rPr>
      <t>Community Standards Permit File Fees</t>
    </r>
  </si>
  <si>
    <r>
      <rPr>
        <sz val="8"/>
        <rFont val="Arial Narrow"/>
        <family val="2"/>
      </rPr>
      <t>Community Standards Review &amp; Inspect Fee</t>
    </r>
  </si>
  <si>
    <r>
      <rPr>
        <sz val="8"/>
        <rFont val="Arial Narrow"/>
        <family val="2"/>
      </rPr>
      <t>Community Standards Fines</t>
    </r>
  </si>
  <si>
    <r>
      <rPr>
        <sz val="8"/>
        <rFont val="Arial Narrow"/>
        <family val="2"/>
      </rPr>
      <t>Community Enhancement</t>
    </r>
  </si>
  <si>
    <r>
      <rPr>
        <b/>
        <sz val="8"/>
        <rFont val="Arial Narrow"/>
        <family val="2"/>
      </rPr>
      <t>TOTAL COMMUNITY STANDARDS:</t>
    </r>
  </si>
  <si>
    <r>
      <rPr>
        <b/>
        <sz val="8"/>
        <rFont val="Arial Narrow"/>
        <family val="2"/>
      </rPr>
      <t>INCOME: PROPERTY &amp; ENVIRONMENT:</t>
    </r>
  </si>
  <si>
    <r>
      <rPr>
        <sz val="8"/>
        <rFont val="Arial Narrow"/>
        <family val="2"/>
      </rPr>
      <t>Fishing Permits</t>
    </r>
  </si>
  <si>
    <r>
      <rPr>
        <sz val="8"/>
        <rFont val="Arial Narrow"/>
        <family val="2"/>
      </rPr>
      <t>Weed Control &amp; Other Services</t>
    </r>
  </si>
  <si>
    <r>
      <rPr>
        <sz val="8"/>
        <rFont val="Arial Narrow"/>
        <family val="2"/>
      </rPr>
      <t>Property &amp; Environment - Fines</t>
    </r>
  </si>
  <si>
    <r>
      <rPr>
        <sz val="8"/>
        <rFont val="Arial Narrow"/>
        <family val="2"/>
      </rPr>
      <t>Boat Permits</t>
    </r>
  </si>
  <si>
    <r>
      <rPr>
        <sz val="8"/>
        <rFont val="Arial Narrow"/>
        <family val="2"/>
      </rPr>
      <t>Other (Seed/Fertilizer)</t>
    </r>
  </si>
  <si>
    <r>
      <rPr>
        <b/>
        <sz val="8"/>
        <rFont val="Arial Narrow"/>
        <family val="2"/>
      </rPr>
      <t>TOTAL PROPERTY &amp; ENVIRONMENT:</t>
    </r>
  </si>
  <si>
    <r>
      <rPr>
        <b/>
        <sz val="8"/>
        <rFont val="Arial Narrow"/>
        <family val="2"/>
      </rPr>
      <t>INCOME: COMMUNITY LIFESTYLE</t>
    </r>
  </si>
  <si>
    <r>
      <rPr>
        <sz val="8"/>
        <rFont val="Arial Narrow"/>
        <family val="2"/>
      </rPr>
      <t>Community Activities</t>
    </r>
  </si>
  <si>
    <r>
      <rPr>
        <sz val="8"/>
        <rFont val="Arial Narrow"/>
        <family val="2"/>
      </rPr>
      <t>Newsletter Advertising</t>
    </r>
  </si>
  <si>
    <r>
      <rPr>
        <sz val="8"/>
        <rFont val="Arial Narrow"/>
        <family val="2"/>
      </rPr>
      <t>Rent-Clubhouse</t>
    </r>
  </si>
  <si>
    <r>
      <rPr>
        <sz val="8"/>
        <rFont val="Arial Narrow"/>
        <family val="2"/>
      </rPr>
      <t>Kitchen Rental</t>
    </r>
  </si>
  <si>
    <r>
      <rPr>
        <sz val="8"/>
        <rFont val="Arial Narrow"/>
        <family val="2"/>
      </rPr>
      <t>Accessory Rental-Tablecloths</t>
    </r>
  </si>
  <si>
    <r>
      <rPr>
        <sz val="8"/>
        <rFont val="Arial Narrow"/>
        <family val="2"/>
      </rPr>
      <t>Clubhouse Cleaning</t>
    </r>
  </si>
  <si>
    <r>
      <rPr>
        <b/>
        <sz val="8"/>
        <rFont val="Arial Narrow"/>
        <family val="2"/>
      </rPr>
      <t>TOTAL COMMUNITY LIFESTYLE</t>
    </r>
  </si>
  <si>
    <r>
      <rPr>
        <b/>
        <sz val="8"/>
        <rFont val="Arial Narrow"/>
        <family val="2"/>
      </rPr>
      <t>INCOME: RECREATION AMENITIES:</t>
    </r>
  </si>
  <si>
    <r>
      <rPr>
        <sz val="8"/>
        <rFont val="Arial Narrow"/>
        <family val="2"/>
      </rPr>
      <t>PLPOA Members</t>
    </r>
  </si>
  <si>
    <r>
      <rPr>
        <sz val="8"/>
        <rFont val="Arial Narrow"/>
        <family val="2"/>
      </rPr>
      <t>Sponsored Guest</t>
    </r>
  </si>
  <si>
    <r>
      <rPr>
        <sz val="8"/>
        <rFont val="Arial Narrow"/>
        <family val="2"/>
      </rPr>
      <t>Timeshare Owners</t>
    </r>
  </si>
  <si>
    <r>
      <rPr>
        <sz val="8"/>
        <rFont val="Arial Narrow"/>
        <family val="2"/>
      </rPr>
      <t>Sponsored Events/Programs</t>
    </r>
  </si>
  <si>
    <r>
      <rPr>
        <sz val="8"/>
        <rFont val="Arial Narrow"/>
        <family val="2"/>
      </rPr>
      <t>Rental Income</t>
    </r>
  </si>
  <si>
    <r>
      <rPr>
        <sz val="8"/>
        <rFont val="Arial Narrow"/>
        <family val="2"/>
      </rPr>
      <t>Retail</t>
    </r>
  </si>
  <si>
    <r>
      <rPr>
        <b/>
        <sz val="8"/>
        <rFont val="Arial Narrow"/>
        <family val="2"/>
      </rPr>
      <t>TOTAL RECREATION AMENITIES:</t>
    </r>
  </si>
  <si>
    <r>
      <rPr>
        <b/>
        <sz val="8"/>
        <rFont val="Arial Narrow"/>
        <family val="2"/>
      </rPr>
      <t>TOTAL INCOME</t>
    </r>
  </si>
  <si>
    <r>
      <rPr>
        <b/>
        <sz val="8"/>
        <rFont val="Arial Narrow"/>
        <family val="2"/>
      </rPr>
      <t>EXPENSES-ADMINISTRATIVE   SERVICES</t>
    </r>
  </si>
  <si>
    <r>
      <rPr>
        <sz val="8"/>
        <rFont val="Arial Narrow"/>
        <family val="2"/>
      </rPr>
      <t>Master Insurance</t>
    </r>
  </si>
  <si>
    <r>
      <rPr>
        <sz val="8"/>
        <rFont val="Arial Narrow"/>
        <family val="2"/>
      </rPr>
      <t>Insurance - Deductibles</t>
    </r>
  </si>
  <si>
    <r>
      <rPr>
        <sz val="8"/>
        <rFont val="Arial Narrow"/>
        <family val="2"/>
      </rPr>
      <t>Audit</t>
    </r>
  </si>
  <si>
    <r>
      <rPr>
        <sz val="8"/>
        <rFont val="Arial Narrow"/>
        <family val="2"/>
      </rPr>
      <t>Legal</t>
    </r>
  </si>
  <si>
    <r>
      <rPr>
        <sz val="8"/>
        <rFont val="Arial Narrow"/>
        <family val="2"/>
      </rPr>
      <t>Legal-Collections &amp; Liens</t>
    </r>
  </si>
  <si>
    <r>
      <rPr>
        <sz val="8"/>
        <rFont val="Arial Narrow"/>
        <family val="2"/>
      </rPr>
      <t>Payroll-Paychex</t>
    </r>
  </si>
  <si>
    <r>
      <rPr>
        <sz val="8"/>
        <rFont val="Arial Narrow"/>
        <family val="2"/>
      </rPr>
      <t>Payroll</t>
    </r>
  </si>
  <si>
    <r>
      <rPr>
        <sz val="8"/>
        <rFont val="Arial Narrow"/>
        <family val="2"/>
      </rPr>
      <t>Payroll - Overtime</t>
    </r>
  </si>
  <si>
    <r>
      <rPr>
        <sz val="8"/>
        <rFont val="Arial Narrow"/>
        <family val="2"/>
      </rPr>
      <t>Life Insurance (Inc. Total staff Life Ins)</t>
    </r>
  </si>
  <si>
    <r>
      <rPr>
        <sz val="8"/>
        <rFont val="Arial Narrow"/>
        <family val="2"/>
      </rPr>
      <t>Health Insurance</t>
    </r>
  </si>
  <si>
    <r>
      <rPr>
        <sz val="8"/>
        <rFont val="Arial Narrow"/>
        <family val="2"/>
      </rPr>
      <t>Vision Insurance</t>
    </r>
  </si>
  <si>
    <r>
      <rPr>
        <sz val="8"/>
        <rFont val="Arial Narrow"/>
        <family val="2"/>
      </rPr>
      <t>Dental Insurance</t>
    </r>
  </si>
  <si>
    <r>
      <rPr>
        <sz val="8"/>
        <rFont val="Arial Narrow"/>
        <family val="2"/>
      </rPr>
      <t>SAR-SEP (Retirement Plan)</t>
    </r>
  </si>
  <si>
    <r>
      <rPr>
        <sz val="8"/>
        <rFont val="Arial Narrow"/>
        <family val="2"/>
      </rPr>
      <t>Admin.-Cafeteria Plan</t>
    </r>
  </si>
  <si>
    <r>
      <rPr>
        <sz val="8"/>
        <rFont val="Arial Narrow"/>
        <family val="2"/>
      </rPr>
      <t>HRA-Health Reimbursement</t>
    </r>
  </si>
  <si>
    <r>
      <rPr>
        <sz val="8"/>
        <rFont val="Arial Narrow"/>
        <family val="2"/>
      </rPr>
      <t>Payroll Taxes</t>
    </r>
  </si>
  <si>
    <r>
      <rPr>
        <sz val="8"/>
        <rFont val="Arial Narrow"/>
        <family val="2"/>
      </rPr>
      <t>Insurance-Workman's Comp</t>
    </r>
  </si>
  <si>
    <r>
      <rPr>
        <sz val="8"/>
        <rFont val="Arial Narrow"/>
        <family val="2"/>
      </rPr>
      <t>Returned Checks</t>
    </r>
  </si>
  <si>
    <r>
      <rPr>
        <sz val="8"/>
        <rFont val="Arial Narrow"/>
        <family val="2"/>
      </rPr>
      <t>Postage (Does not include newsletter)</t>
    </r>
  </si>
  <si>
    <r>
      <rPr>
        <sz val="8"/>
        <rFont val="Arial Narrow"/>
        <family val="2"/>
      </rPr>
      <t>Copies, Printing</t>
    </r>
  </si>
  <si>
    <r>
      <rPr>
        <sz val="8"/>
        <rFont val="Arial Narrow"/>
        <family val="2"/>
      </rPr>
      <t>Admin Copier</t>
    </r>
  </si>
  <si>
    <r>
      <rPr>
        <sz val="8"/>
        <rFont val="Arial Narrow"/>
        <family val="2"/>
      </rPr>
      <t>Office Supplies</t>
    </r>
  </si>
  <si>
    <r>
      <rPr>
        <sz val="8"/>
        <rFont val="Arial Narrow"/>
        <family val="2"/>
      </rPr>
      <t>Comp. &amp; Equip. Repair, Upgrades &amp; Tech Help</t>
    </r>
  </si>
  <si>
    <r>
      <rPr>
        <sz val="8"/>
        <rFont val="Arial Narrow"/>
        <family val="2"/>
      </rPr>
      <t>Equipment Leases---Pitney Bowes</t>
    </r>
  </si>
  <si>
    <r>
      <rPr>
        <sz val="8"/>
        <rFont val="Arial Narrow"/>
        <family val="2"/>
      </rPr>
      <t>Advertisement</t>
    </r>
  </si>
  <si>
    <r>
      <rPr>
        <sz val="8"/>
        <rFont val="Arial Narrow"/>
        <family val="2"/>
      </rPr>
      <t>Board Meetings/Discretionary</t>
    </r>
  </si>
  <si>
    <r>
      <rPr>
        <sz val="8"/>
        <rFont val="Arial Narrow"/>
        <family val="2"/>
      </rPr>
      <t>Online Elections</t>
    </r>
  </si>
  <si>
    <r>
      <rPr>
        <sz val="8"/>
        <rFont val="Arial Narrow"/>
        <family val="2"/>
      </rPr>
      <t>Education-Seminar</t>
    </r>
  </si>
  <si>
    <r>
      <rPr>
        <sz val="8"/>
        <rFont val="Arial Narrow"/>
        <family val="2"/>
      </rPr>
      <t>Pagosa Springs Porpoises Swim Team</t>
    </r>
  </si>
  <si>
    <r>
      <rPr>
        <sz val="8"/>
        <rFont val="Arial Narrow"/>
        <family val="2"/>
      </rPr>
      <t>Gasoline, Mileage</t>
    </r>
  </si>
  <si>
    <r>
      <rPr>
        <sz val="8"/>
        <rFont val="Arial Narrow"/>
        <family val="2"/>
      </rPr>
      <t>Bank Charges</t>
    </r>
  </si>
  <si>
    <r>
      <rPr>
        <sz val="8"/>
        <rFont val="Arial Narrow"/>
        <family val="2"/>
      </rPr>
      <t>Credit Card Expense</t>
    </r>
  </si>
  <si>
    <r>
      <rPr>
        <sz val="8"/>
        <rFont val="Arial Narrow"/>
        <family val="2"/>
      </rPr>
      <t>Dues &amp; Fees (CAI &amp; MSEC)</t>
    </r>
  </si>
  <si>
    <r>
      <rPr>
        <sz val="8"/>
        <rFont val="Arial Narrow"/>
        <family val="2"/>
      </rPr>
      <t>Subscriptions</t>
    </r>
  </si>
  <si>
    <r>
      <rPr>
        <sz val="8"/>
        <rFont val="Arial Narrow"/>
        <family val="2"/>
      </rPr>
      <t>Property Tax</t>
    </r>
  </si>
  <si>
    <r>
      <rPr>
        <sz val="8"/>
        <rFont val="Arial Narrow"/>
        <family val="2"/>
      </rPr>
      <t>Misc. &amp; Contingency</t>
    </r>
  </si>
  <si>
    <r>
      <rPr>
        <sz val="8"/>
        <rFont val="Arial Narrow"/>
        <family val="2"/>
      </rPr>
      <t>Capital expense:</t>
    </r>
  </si>
  <si>
    <r>
      <rPr>
        <b/>
        <sz val="8"/>
        <rFont val="Arial Narrow"/>
        <family val="2"/>
      </rPr>
      <t>TOTAL ADMINISTRATIVE SERVICES EXPENSE</t>
    </r>
  </si>
  <si>
    <r>
      <rPr>
        <b/>
        <sz val="8"/>
        <rFont val="Arial Narrow"/>
        <family val="2"/>
      </rPr>
      <t>EXPENSES-COMMUNITY   STANDARDS:</t>
    </r>
  </si>
  <si>
    <r>
      <rPr>
        <sz val="8"/>
        <rFont val="Arial Narrow"/>
        <family val="2"/>
      </rPr>
      <t>Office/Field Supplies</t>
    </r>
  </si>
  <si>
    <r>
      <rPr>
        <sz val="8"/>
        <rFont val="Arial Narrow"/>
        <family val="2"/>
      </rPr>
      <t>Uniforms</t>
    </r>
  </si>
  <si>
    <r>
      <rPr>
        <sz val="8"/>
        <rFont val="Arial Narrow"/>
        <family val="2"/>
      </rPr>
      <t>DCS Copier</t>
    </r>
  </si>
  <si>
    <r>
      <rPr>
        <sz val="8"/>
        <rFont val="Arial Narrow"/>
        <family val="2"/>
      </rPr>
      <t>Printing (mailings, permits, brochures, Decs, maps</t>
    </r>
  </si>
  <si>
    <r>
      <rPr>
        <sz val="8"/>
        <rFont val="Arial Narrow"/>
        <family val="2"/>
      </rPr>
      <t>Education/Training</t>
    </r>
  </si>
  <si>
    <r>
      <rPr>
        <sz val="8"/>
        <rFont val="Arial Narrow"/>
        <family val="2"/>
      </rPr>
      <t>Professional Fees</t>
    </r>
  </si>
  <si>
    <r>
      <rPr>
        <sz val="8"/>
        <rFont val="Arial Narrow"/>
        <family val="2"/>
      </rPr>
      <t>ECC Expenses</t>
    </r>
  </si>
  <si>
    <r>
      <rPr>
        <sz val="8"/>
        <rFont val="Arial Narrow"/>
        <family val="2"/>
      </rPr>
      <t>Vehicle Gasoline</t>
    </r>
  </si>
  <si>
    <r>
      <rPr>
        <sz val="8"/>
        <rFont val="Arial Narrow"/>
        <family val="2"/>
      </rPr>
      <t>Vehicle Exp - Forrester</t>
    </r>
  </si>
  <si>
    <r>
      <rPr>
        <sz val="8"/>
        <rFont val="Arial Narrow"/>
        <family val="2"/>
      </rPr>
      <t>Contingency</t>
    </r>
  </si>
  <si>
    <r>
      <rPr>
        <sz val="8"/>
        <rFont val="Arial Narrow"/>
        <family val="2"/>
      </rPr>
      <t>Capital Expenditure (office equipment)</t>
    </r>
  </si>
  <si>
    <r>
      <rPr>
        <b/>
        <sz val="8"/>
        <rFont val="Arial Narrow"/>
        <family val="2"/>
      </rPr>
      <t>TOTAL COMMUNITY STANDARDS EXPENSE:</t>
    </r>
  </si>
  <si>
    <r>
      <rPr>
        <sz val="8"/>
        <rFont val="Arial Narrow"/>
        <family val="2"/>
      </rPr>
      <t>Engineering &amp; Surveying</t>
    </r>
  </si>
  <si>
    <r>
      <rPr>
        <sz val="8"/>
        <rFont val="Arial Narrow"/>
        <family val="2"/>
      </rPr>
      <t>Vehicle Gas</t>
    </r>
  </si>
  <si>
    <r>
      <rPr>
        <sz val="8"/>
        <rFont val="Arial Narrow"/>
        <family val="2"/>
      </rPr>
      <t>Dept. Auto #1/ 2011 Toyota P/U</t>
    </r>
  </si>
  <si>
    <r>
      <rPr>
        <sz val="8"/>
        <rFont val="Arial Narrow"/>
        <family val="2"/>
      </rPr>
      <t>Dept. Auto #3/ 06 Ford F-350</t>
    </r>
  </si>
  <si>
    <r>
      <rPr>
        <sz val="8"/>
        <rFont val="Arial Narrow"/>
        <family val="2"/>
      </rPr>
      <t>Dept. Auto #4/ 2013 Ford F-150</t>
    </r>
  </si>
  <si>
    <r>
      <rPr>
        <sz val="8"/>
        <rFont val="Arial Narrow"/>
        <family val="2"/>
      </rPr>
      <t>Dept. Auto #5 2018 Ford F-350</t>
    </r>
  </si>
  <si>
    <r>
      <rPr>
        <sz val="8"/>
        <rFont val="Arial Narrow"/>
        <family val="2"/>
      </rPr>
      <t>Kubota Tractor 2014</t>
    </r>
  </si>
  <si>
    <r>
      <rPr>
        <sz val="8"/>
        <rFont val="Arial Narrow"/>
        <family val="2"/>
      </rPr>
      <t>Trailer Maintenance</t>
    </r>
  </si>
  <si>
    <r>
      <rPr>
        <sz val="8"/>
        <rFont val="Arial Narrow"/>
        <family val="2"/>
      </rPr>
      <t>Equipment Maintenance</t>
    </r>
  </si>
  <si>
    <r>
      <rPr>
        <sz val="8"/>
        <rFont val="Arial Narrow"/>
        <family val="2"/>
      </rPr>
      <t>Facilities Maintenance</t>
    </r>
  </si>
  <si>
    <r>
      <rPr>
        <sz val="8"/>
        <rFont val="Arial Narrow"/>
        <family val="2"/>
      </rPr>
      <t>Boating Improvements</t>
    </r>
  </si>
  <si>
    <r>
      <rPr>
        <sz val="8"/>
        <rFont val="Arial Narrow"/>
        <family val="2"/>
      </rPr>
      <t>Janitorial Supplies</t>
    </r>
  </si>
  <si>
    <r>
      <rPr>
        <sz val="8"/>
        <rFont val="Arial Narrow"/>
        <family val="2"/>
      </rPr>
      <t>Admin. Office Cleaning</t>
    </r>
  </si>
  <si>
    <r>
      <rPr>
        <sz val="8"/>
        <rFont val="Arial Narrow"/>
        <family val="2"/>
      </rPr>
      <t>Signage</t>
    </r>
  </si>
  <si>
    <r>
      <rPr>
        <sz val="8"/>
        <rFont val="Arial Narrow"/>
        <family val="2"/>
      </rPr>
      <t>Roadside Cleanup/Adopt a Street</t>
    </r>
  </si>
  <si>
    <r>
      <rPr>
        <sz val="8"/>
        <rFont val="Arial Narrow"/>
        <family val="2"/>
      </rPr>
      <t>Fence Maint &amp; Construction</t>
    </r>
  </si>
  <si>
    <r>
      <rPr>
        <sz val="8"/>
        <rFont val="Arial Narrow"/>
        <family val="2"/>
      </rPr>
      <t>Insect, Disease &amp; Noxious Weeds</t>
    </r>
  </si>
  <si>
    <r>
      <rPr>
        <sz val="8"/>
        <rFont val="Arial Narrow"/>
        <family val="2"/>
      </rPr>
      <t>Grass Seed/Fertilizer</t>
    </r>
  </si>
  <si>
    <r>
      <rPr>
        <sz val="8"/>
        <rFont val="Arial Narrow"/>
        <family val="2"/>
      </rPr>
      <t>Tools Supplies &amp; Exp</t>
    </r>
  </si>
  <si>
    <r>
      <rPr>
        <sz val="8"/>
        <rFont val="Arial Narrow"/>
        <family val="2"/>
      </rPr>
      <t>Lakes and Fisheries Maint.</t>
    </r>
  </si>
  <si>
    <r>
      <rPr>
        <sz val="8"/>
        <rFont val="Arial Narrow"/>
        <family val="2"/>
      </rPr>
      <t>Stocking &amp; Food Chain</t>
    </r>
  </si>
  <si>
    <r>
      <rPr>
        <sz val="8"/>
        <rFont val="Arial Narrow"/>
        <family val="2"/>
      </rPr>
      <t>Weed &amp; Algae Control</t>
    </r>
  </si>
  <si>
    <r>
      <rPr>
        <sz val="8"/>
        <rFont val="Arial Narrow"/>
        <family val="2"/>
      </rPr>
      <t>Enforcement/Signage</t>
    </r>
  </si>
  <si>
    <r>
      <rPr>
        <sz val="8"/>
        <rFont val="Arial Narrow"/>
        <family val="2"/>
      </rPr>
      <t>Consulting (Lake Forest/Pagosa Fish Survey)</t>
    </r>
  </si>
  <si>
    <r>
      <rPr>
        <sz val="8"/>
        <rFont val="Arial Narrow"/>
        <family val="2"/>
      </rPr>
      <t>Water Quality Testing</t>
    </r>
  </si>
  <si>
    <r>
      <rPr>
        <sz val="8"/>
        <rFont val="Arial Narrow"/>
        <family val="2"/>
      </rPr>
      <t>Kids Fishing Derby &amp; Events</t>
    </r>
  </si>
  <si>
    <r>
      <rPr>
        <sz val="8"/>
        <rFont val="Arial Narrow"/>
        <family val="2"/>
      </rPr>
      <t>Parks Improvements &amp; Maint</t>
    </r>
  </si>
  <si>
    <r>
      <rPr>
        <sz val="8"/>
        <rFont val="Arial Narrow"/>
        <family val="2"/>
      </rPr>
      <t>Porta Potties</t>
    </r>
  </si>
  <si>
    <r>
      <rPr>
        <sz val="8"/>
        <rFont val="Arial Narrow"/>
        <family val="2"/>
      </rPr>
      <t>Fire Mitigation - Greenbelt</t>
    </r>
  </si>
  <si>
    <r>
      <rPr>
        <sz val="8"/>
        <rFont val="Arial Narrow"/>
        <family val="2"/>
      </rPr>
      <t>Capital Improvements-</t>
    </r>
  </si>
  <si>
    <r>
      <rPr>
        <sz val="8"/>
        <rFont val="Arial Narrow"/>
        <family val="2"/>
      </rPr>
      <t>P.O. Cluster Boxes - 3</t>
    </r>
  </si>
  <si>
    <r>
      <rPr>
        <b/>
        <sz val="8"/>
        <rFont val="Arial Narrow"/>
        <family val="2"/>
      </rPr>
      <t>TOTAL PROPERTY &amp; ENVIRONMENT EXPENS</t>
    </r>
  </si>
  <si>
    <r>
      <rPr>
        <sz val="8"/>
        <rFont val="Arial Narrow"/>
        <family val="2"/>
      </rPr>
      <t>Office-Field Supplies</t>
    </r>
  </si>
  <si>
    <r>
      <rPr>
        <sz val="8"/>
        <rFont val="Arial Narrow"/>
        <family val="2"/>
      </rPr>
      <t>Facilities-Clubhouse</t>
    </r>
  </si>
  <si>
    <r>
      <rPr>
        <sz val="8"/>
        <rFont val="Arial Narrow"/>
        <family val="2"/>
      </rPr>
      <t>Clubhouse Rental Exp</t>
    </r>
  </si>
  <si>
    <r>
      <rPr>
        <sz val="8"/>
        <rFont val="Arial Narrow"/>
        <family val="2"/>
      </rPr>
      <t>Clubhouse Cleaning Exp.</t>
    </r>
  </si>
  <si>
    <r>
      <rPr>
        <sz val="8"/>
        <rFont val="Arial Narrow"/>
        <family val="2"/>
      </rPr>
      <t>Newsletter Prep, Printing &amp; Postage</t>
    </r>
  </si>
  <si>
    <r>
      <rPr>
        <sz val="8"/>
        <rFont val="Arial Narrow"/>
        <family val="2"/>
      </rPr>
      <t>Community Activities &amp; Events</t>
    </r>
  </si>
  <si>
    <r>
      <rPr>
        <sz val="8"/>
        <rFont val="Arial Narrow"/>
        <family val="2"/>
      </rPr>
      <t>Landscaping-Clubhouse</t>
    </r>
  </si>
  <si>
    <r>
      <rPr>
        <sz val="8"/>
        <rFont val="Arial Narrow"/>
        <family val="2"/>
      </rPr>
      <t>Web Site-Association Voice-PME</t>
    </r>
  </si>
  <si>
    <r>
      <rPr>
        <b/>
        <sz val="8"/>
        <rFont val="Arial Narrow"/>
        <family val="2"/>
      </rPr>
      <t>EXPENSES-RECREATION AMENITIES:</t>
    </r>
  </si>
  <si>
    <r>
      <rPr>
        <sz val="8"/>
        <rFont val="Arial Narrow"/>
        <family val="2"/>
      </rPr>
      <t>Office Supplies, Printing Etc.</t>
    </r>
  </si>
  <si>
    <r>
      <rPr>
        <sz val="8"/>
        <rFont val="Arial Narrow"/>
        <family val="2"/>
      </rPr>
      <t>Rec. Desk</t>
    </r>
  </si>
  <si>
    <r>
      <rPr>
        <sz val="8"/>
        <rFont val="Arial Narrow"/>
        <family val="2"/>
      </rPr>
      <t>Janitorial/Housekeeping</t>
    </r>
  </si>
  <si>
    <r>
      <rPr>
        <sz val="8"/>
        <rFont val="Arial Narrow"/>
        <family val="2"/>
      </rPr>
      <t>Telephone/Internet</t>
    </r>
  </si>
  <si>
    <r>
      <rPr>
        <sz val="8"/>
        <rFont val="Arial Narrow"/>
        <family val="2"/>
      </rPr>
      <t>Tech Help</t>
    </r>
  </si>
  <si>
    <r>
      <rPr>
        <sz val="8"/>
        <rFont val="Arial Narrow"/>
        <family val="2"/>
      </rPr>
      <t>Utilities Gas</t>
    </r>
  </si>
  <si>
    <r>
      <rPr>
        <sz val="8"/>
        <rFont val="Arial Narrow"/>
        <family val="2"/>
      </rPr>
      <t>Utilities Water</t>
    </r>
  </si>
  <si>
    <r>
      <rPr>
        <sz val="8"/>
        <rFont val="Arial Narrow"/>
        <family val="2"/>
      </rPr>
      <t>Utilities Electric</t>
    </r>
  </si>
  <si>
    <r>
      <rPr>
        <sz val="8"/>
        <rFont val="Arial Narrow"/>
        <family val="2"/>
      </rPr>
      <t>Utilities Waste Control</t>
    </r>
  </si>
  <si>
    <r>
      <rPr>
        <sz val="8"/>
        <rFont val="Arial Narrow"/>
        <family val="2"/>
      </rPr>
      <t>Irrigation water</t>
    </r>
  </si>
  <si>
    <r>
      <rPr>
        <sz val="8"/>
        <rFont val="Arial Narrow"/>
        <family val="2"/>
      </rPr>
      <t>Utilities Alarm</t>
    </r>
  </si>
  <si>
    <r>
      <rPr>
        <sz val="8"/>
        <rFont val="Arial Narrow"/>
        <family val="2"/>
      </rPr>
      <t>Dues/Subscriptions-ASCAP</t>
    </r>
  </si>
  <si>
    <r>
      <rPr>
        <sz val="8"/>
        <rFont val="Arial Narrow"/>
        <family val="2"/>
      </rPr>
      <t>Maintenance Building</t>
    </r>
  </si>
  <si>
    <r>
      <rPr>
        <sz val="8"/>
        <rFont val="Arial Narrow"/>
        <family val="2"/>
      </rPr>
      <t>Maintenance - Pool</t>
    </r>
  </si>
  <si>
    <r>
      <rPr>
        <sz val="8"/>
        <rFont val="Arial Narrow"/>
        <family val="2"/>
      </rPr>
      <t>Maintenance-Grounds &amp; Parking</t>
    </r>
  </si>
  <si>
    <r>
      <rPr>
        <sz val="8"/>
        <rFont val="Arial Narrow"/>
        <family val="2"/>
      </rPr>
      <t>Supplies, Building</t>
    </r>
  </si>
  <si>
    <r>
      <rPr>
        <sz val="8"/>
        <rFont val="Arial Narrow"/>
        <family val="2"/>
      </rPr>
      <t>Equipment Repair</t>
    </r>
  </si>
  <si>
    <r>
      <rPr>
        <sz val="8"/>
        <rFont val="Arial Narrow"/>
        <family val="2"/>
      </rPr>
      <t>Non Capital Equipment Replacement</t>
    </r>
  </si>
  <si>
    <r>
      <rPr>
        <sz val="8"/>
        <rFont val="Arial Narrow"/>
        <family val="2"/>
      </rPr>
      <t>Merchandise</t>
    </r>
  </si>
  <si>
    <r>
      <rPr>
        <b/>
        <sz val="8"/>
        <rFont val="Arial Narrow"/>
        <family val="2"/>
      </rPr>
      <t>TOTAL RECREATION AMENITIES EXPENSE:</t>
    </r>
  </si>
  <si>
    <r>
      <rPr>
        <b/>
        <sz val="8"/>
        <rFont val="Arial Narrow"/>
        <family val="2"/>
      </rPr>
      <t>EXPENSES-UTILITIES</t>
    </r>
  </si>
  <si>
    <r>
      <rPr>
        <sz val="8"/>
        <rFont val="Arial Narrow"/>
        <family val="2"/>
      </rPr>
      <t>Cellular Phones</t>
    </r>
  </si>
  <si>
    <r>
      <rPr>
        <sz val="8"/>
        <rFont val="Arial Narrow"/>
        <family val="2"/>
      </rPr>
      <t>Gas Admin</t>
    </r>
  </si>
  <si>
    <r>
      <rPr>
        <sz val="8"/>
        <rFont val="Arial Narrow"/>
        <family val="2"/>
      </rPr>
      <t>Electric Admin</t>
    </r>
  </si>
  <si>
    <r>
      <rPr>
        <sz val="8"/>
        <rFont val="Arial Narrow"/>
        <family val="2"/>
      </rPr>
      <t>Water Admin</t>
    </r>
  </si>
  <si>
    <r>
      <rPr>
        <sz val="8"/>
        <rFont val="Arial Narrow"/>
        <family val="2"/>
      </rPr>
      <t>Waste Control Admin</t>
    </r>
  </si>
  <si>
    <r>
      <rPr>
        <sz val="8"/>
        <rFont val="Arial Narrow"/>
        <family val="2"/>
      </rPr>
      <t>Gas Shop</t>
    </r>
  </si>
  <si>
    <r>
      <rPr>
        <sz val="8"/>
        <rFont val="Arial Narrow"/>
        <family val="2"/>
      </rPr>
      <t>Electric Shop</t>
    </r>
  </si>
  <si>
    <r>
      <rPr>
        <sz val="8"/>
        <rFont val="Arial Narrow"/>
        <family val="2"/>
      </rPr>
      <t>Water Shop</t>
    </r>
  </si>
  <si>
    <r>
      <rPr>
        <sz val="8"/>
        <rFont val="Arial Narrow"/>
        <family val="2"/>
      </rPr>
      <t>Waste Shop</t>
    </r>
  </si>
  <si>
    <r>
      <rPr>
        <sz val="8"/>
        <rFont val="Arial Narrow"/>
        <family val="2"/>
      </rPr>
      <t>Street Lights - Electricity</t>
    </r>
  </si>
  <si>
    <r>
      <rPr>
        <sz val="8"/>
        <rFont val="Arial Narrow"/>
        <family val="2"/>
      </rPr>
      <t>Telephone(All Depts.)(except rec.)</t>
    </r>
  </si>
  <si>
    <r>
      <rPr>
        <sz val="8"/>
        <rFont val="Arial Narrow"/>
        <family val="2"/>
      </rPr>
      <t>Gas Clubhouse</t>
    </r>
  </si>
  <si>
    <r>
      <rPr>
        <sz val="8"/>
        <rFont val="Arial Narrow"/>
        <family val="2"/>
      </rPr>
      <t>Electric Clubhouse</t>
    </r>
  </si>
  <si>
    <r>
      <rPr>
        <sz val="8"/>
        <rFont val="Arial Narrow"/>
        <family val="2"/>
      </rPr>
      <t>Water Clubhouse</t>
    </r>
  </si>
  <si>
    <r>
      <rPr>
        <sz val="8"/>
        <rFont val="Arial Narrow"/>
        <family val="2"/>
      </rPr>
      <t>Water Lake Pagosa Lot</t>
    </r>
  </si>
  <si>
    <r>
      <rPr>
        <sz val="8"/>
        <rFont val="Arial Narrow"/>
        <family val="2"/>
      </rPr>
      <t>Aerator Electricity</t>
    </r>
  </si>
  <si>
    <r>
      <rPr>
        <sz val="8"/>
        <rFont val="Arial Narrow"/>
        <family val="2"/>
      </rPr>
      <t>Internet</t>
    </r>
  </si>
  <si>
    <r>
      <rPr>
        <b/>
        <sz val="8"/>
        <rFont val="Arial Narrow"/>
        <family val="2"/>
      </rPr>
      <t>TOTAL UTILITIES EXPENSE:</t>
    </r>
  </si>
  <si>
    <r>
      <rPr>
        <b/>
        <sz val="8"/>
        <rFont val="Arial Narrow"/>
        <family val="2"/>
      </rPr>
      <t>TOTAL OPERATING EXPENSES:</t>
    </r>
  </si>
  <si>
    <r>
      <rPr>
        <b/>
        <sz val="8"/>
        <rFont val="Arial Narrow"/>
        <family val="2"/>
      </rPr>
      <t>NET OPERATING INCOME:</t>
    </r>
  </si>
  <si>
    <r>
      <rPr>
        <b/>
        <sz val="8"/>
        <rFont val="Arial Narrow"/>
        <family val="2"/>
      </rPr>
      <t>RESERVE BUDGET</t>
    </r>
  </si>
  <si>
    <r>
      <rPr>
        <b/>
        <sz val="8"/>
        <rFont val="Arial Narrow"/>
        <family val="2"/>
      </rPr>
      <t>Income</t>
    </r>
  </si>
  <si>
    <r>
      <rPr>
        <b/>
        <sz val="8"/>
        <rFont val="Arial Narrow"/>
        <family val="2"/>
      </rPr>
      <t>General Reserves Income</t>
    </r>
  </si>
  <si>
    <r>
      <rPr>
        <b/>
        <sz val="8"/>
        <rFont val="Arial Narrow"/>
        <family val="2"/>
      </rPr>
      <t>Trails Maint. Reserves Income</t>
    </r>
  </si>
  <si>
    <r>
      <rPr>
        <b/>
        <sz val="8"/>
        <rFont val="Arial Narrow"/>
        <family val="2"/>
      </rPr>
      <t>Total General Reserves Expense</t>
    </r>
  </si>
  <si>
    <r>
      <rPr>
        <b/>
        <sz val="8"/>
        <rFont val="Arial Narrow"/>
        <family val="2"/>
      </rPr>
      <t>CAPITAL BUDGET</t>
    </r>
  </si>
  <si>
    <t>Assett Revenue</t>
  </si>
  <si>
    <t>Thru</t>
  </si>
  <si>
    <t>Expense-General Reserves</t>
  </si>
  <si>
    <t>Transfer Amount</t>
  </si>
  <si>
    <t>Reserve Study</t>
  </si>
  <si>
    <t>Recommended Amount</t>
  </si>
  <si>
    <t>Recommended Amt.</t>
  </si>
  <si>
    <t>Expense - Trails Reserve</t>
  </si>
  <si>
    <t>Total Trails Maint. Reserves</t>
  </si>
  <si>
    <t>Capital Funding Plan</t>
  </si>
  <si>
    <t>Dept.Auto #6 2020 Chevy Silverado P/U</t>
  </si>
  <si>
    <t>Dept. Auto #7 2020 Chevy Colorado P/U</t>
  </si>
  <si>
    <t>EXPENSES-COMMUNITY LIFESTYLE</t>
  </si>
  <si>
    <t>EXPENSES-PROPERTY &amp; ENVIRON:</t>
  </si>
  <si>
    <t>Reserve Study Recommended Amt.</t>
  </si>
  <si>
    <t>Recommended</t>
  </si>
  <si>
    <t>Capital funding Plan Recommended</t>
  </si>
  <si>
    <t>Kubota Tractor-2001</t>
  </si>
  <si>
    <t>Reserve Budget Below</t>
  </si>
  <si>
    <t>Association Dues PLPOA (6,169 @ $265)</t>
  </si>
  <si>
    <t>Other-Admin (Liens)</t>
  </si>
  <si>
    <t>Other-Admin (Transfers)</t>
  </si>
  <si>
    <t>Association Dues Time Share (329 X 3 @ $265)</t>
  </si>
  <si>
    <t>1st Draft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</si>
  <si>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</si>
  <si>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</si>
  <si>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</si>
  <si>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</si>
  <si>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</si>
  <si>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</si>
  <si>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</si>
  <si>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</si>
  <si>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</si>
  <si>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</si>
  <si>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</si>
  <si>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</si>
  <si>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2022 Budget Monthly Revenue/Expenses</t>
  </si>
  <si>
    <t>Software Expense</t>
  </si>
  <si>
    <t>Supplies, Programs</t>
  </si>
  <si>
    <t>ADMINISTRATION</t>
  </si>
  <si>
    <t>RECREATION</t>
  </si>
  <si>
    <t>Exercise Cardiovascular Equipment</t>
  </si>
  <si>
    <t>Replace rubber floor matting-lower level</t>
  </si>
  <si>
    <t>Renovate Locker Rooms</t>
  </si>
  <si>
    <t>PROPERTY &amp; ENVIRONMENT</t>
  </si>
  <si>
    <t>LAKES &amp; COMMON AREAS</t>
  </si>
  <si>
    <t>Total General Capital Expense</t>
  </si>
  <si>
    <t>Expense - General Capital Fund</t>
  </si>
  <si>
    <t>Association Dues STR (300 X 3 @265)</t>
  </si>
  <si>
    <t>Asset Revenue</t>
  </si>
  <si>
    <t>Deputy Sheriff</t>
  </si>
  <si>
    <t>EZ Facility Software</t>
  </si>
  <si>
    <t>Web Site-Association Voice</t>
  </si>
  <si>
    <t>4000-00</t>
  </si>
  <si>
    <t>4001-00</t>
  </si>
  <si>
    <t>4005-00</t>
  </si>
  <si>
    <t>4002-00</t>
  </si>
  <si>
    <t>4010-00</t>
  </si>
  <si>
    <t>4020-00</t>
  </si>
  <si>
    <t>4025-00</t>
  </si>
  <si>
    <t>4026-00</t>
  </si>
  <si>
    <t>4027-00</t>
  </si>
  <si>
    <t>4030-00</t>
  </si>
  <si>
    <t>4040-00</t>
  </si>
  <si>
    <t>4050-00</t>
  </si>
  <si>
    <t>4109-00</t>
  </si>
  <si>
    <t>4112-00</t>
  </si>
  <si>
    <t>4110-00</t>
  </si>
  <si>
    <t>4113-00</t>
  </si>
  <si>
    <t>4125-00</t>
  </si>
  <si>
    <t>4150-00</t>
  </si>
  <si>
    <t>4240-00</t>
  </si>
  <si>
    <t>4245-00</t>
  </si>
  <si>
    <t>4250-00</t>
  </si>
  <si>
    <t>4260-00</t>
  </si>
  <si>
    <t>4440-00</t>
  </si>
  <si>
    <t>4455-00</t>
  </si>
  <si>
    <t>4460-00</t>
  </si>
  <si>
    <t>4465-00</t>
  </si>
  <si>
    <t>4470-00</t>
  </si>
  <si>
    <t>4611-00</t>
  </si>
  <si>
    <t>4612-00</t>
  </si>
  <si>
    <t>4630-00</t>
  </si>
  <si>
    <t>4631-00</t>
  </si>
  <si>
    <t>4632-00</t>
  </si>
  <si>
    <t>4633-00</t>
  </si>
  <si>
    <t>4830-00</t>
  </si>
  <si>
    <t>4840-00</t>
  </si>
  <si>
    <t>4850-00</t>
  </si>
  <si>
    <t>4860-00</t>
  </si>
  <si>
    <t>4870-00</t>
  </si>
  <si>
    <t>4880-00</t>
  </si>
  <si>
    <t>5000-00</t>
  </si>
  <si>
    <t>5010-00</t>
  </si>
  <si>
    <t>5105-00</t>
  </si>
  <si>
    <t>5140-00</t>
  </si>
  <si>
    <t>5145-00</t>
  </si>
  <si>
    <t>5200-00</t>
  </si>
  <si>
    <t>5245-00</t>
  </si>
  <si>
    <t>5250-00</t>
  </si>
  <si>
    <t>5291-00</t>
  </si>
  <si>
    <t>5292-00</t>
  </si>
  <si>
    <t>5293-00</t>
  </si>
  <si>
    <t>5295-00</t>
  </si>
  <si>
    <t>5296-00</t>
  </si>
  <si>
    <t>5297-00</t>
  </si>
  <si>
    <t>5298-00</t>
  </si>
  <si>
    <t>5315-00</t>
  </si>
  <si>
    <t>5325-00</t>
  </si>
  <si>
    <t>5445-00</t>
  </si>
  <si>
    <t>5525-00</t>
  </si>
  <si>
    <t>5526-00</t>
  </si>
  <si>
    <t>5527-00</t>
  </si>
  <si>
    <t>5560-00</t>
  </si>
  <si>
    <t>5580-00</t>
  </si>
  <si>
    <t>5590-00</t>
  </si>
  <si>
    <t>5607-00</t>
  </si>
  <si>
    <t>5610-00</t>
  </si>
  <si>
    <t>5630-00</t>
  </si>
  <si>
    <t>5640-00</t>
  </si>
  <si>
    <t>5665-00</t>
  </si>
  <si>
    <t>5780-00</t>
  </si>
  <si>
    <t>5805-00</t>
  </si>
  <si>
    <t>5810-00</t>
  </si>
  <si>
    <t>5850-00</t>
  </si>
  <si>
    <t>5855-00</t>
  </si>
  <si>
    <t>5856-00</t>
  </si>
  <si>
    <t>5900-00</t>
  </si>
  <si>
    <t>6000-00</t>
  </si>
  <si>
    <t>6001-00</t>
  </si>
  <si>
    <t>6005-00</t>
  </si>
  <si>
    <t>6010-00</t>
  </si>
  <si>
    <t>6016-00</t>
  </si>
  <si>
    <t>6017-00</t>
  </si>
  <si>
    <t>6019-00</t>
  </si>
  <si>
    <t>6020-00</t>
  </si>
  <si>
    <t>6021-00</t>
  </si>
  <si>
    <t>6022-00</t>
  </si>
  <si>
    <t>6030-00</t>
  </si>
  <si>
    <t>6036-00</t>
  </si>
  <si>
    <t>6037-00</t>
  </si>
  <si>
    <t>6038-00</t>
  </si>
  <si>
    <t>6050-00</t>
  </si>
  <si>
    <t>6060-00</t>
  </si>
  <si>
    <t>6070-00</t>
  </si>
  <si>
    <t>6075-00</t>
  </si>
  <si>
    <t>6092-00</t>
  </si>
  <si>
    <t>6093-00</t>
  </si>
  <si>
    <t>6135-00</t>
  </si>
  <si>
    <t>6140-00</t>
  </si>
  <si>
    <t>6150-00</t>
  </si>
  <si>
    <t>6200-00</t>
  </si>
  <si>
    <t>6205-00</t>
  </si>
  <si>
    <t>6206-00</t>
  </si>
  <si>
    <t>6208-00</t>
  </si>
  <si>
    <t>6209-00</t>
  </si>
  <si>
    <t>6211-00</t>
  </si>
  <si>
    <t>6212-00</t>
  </si>
  <si>
    <t>6213-00</t>
  </si>
  <si>
    <t>6214-00</t>
  </si>
  <si>
    <t>6220-00</t>
  </si>
  <si>
    <t>6230-00</t>
  </si>
  <si>
    <t>6240-00</t>
  </si>
  <si>
    <t>6250-00</t>
  </si>
  <si>
    <t>6270-00</t>
  </si>
  <si>
    <t>6275-00</t>
  </si>
  <si>
    <t>6278-00</t>
  </si>
  <si>
    <t>6266-00</t>
  </si>
  <si>
    <t>6265-00</t>
  </si>
  <si>
    <t>6276-00</t>
  </si>
  <si>
    <t>6277-00</t>
  </si>
  <si>
    <t>6280-00</t>
  </si>
  <si>
    <t>6290-00</t>
  </si>
  <si>
    <t>6300-00</t>
  </si>
  <si>
    <t>6315-00</t>
  </si>
  <si>
    <t>6320-00</t>
  </si>
  <si>
    <t>6325-00</t>
  </si>
  <si>
    <t>6350-00</t>
  </si>
  <si>
    <t>6360-00</t>
  </si>
  <si>
    <t>6370-00</t>
  </si>
  <si>
    <t>6380-00</t>
  </si>
  <si>
    <t>6390-00</t>
  </si>
  <si>
    <t>6400-00</t>
  </si>
  <si>
    <t>6405-00</t>
  </si>
  <si>
    <t>6410-00</t>
  </si>
  <si>
    <t>6420-00</t>
  </si>
  <si>
    <t>6430-00</t>
  </si>
  <si>
    <t>6440-00</t>
  </si>
  <si>
    <t>6450-00</t>
  </si>
  <si>
    <t>6460-00</t>
  </si>
  <si>
    <t>6470-00</t>
  </si>
  <si>
    <t>6480-00</t>
  </si>
  <si>
    <t>6490-00</t>
  </si>
  <si>
    <t>6495-00</t>
  </si>
  <si>
    <t>6496-00</t>
  </si>
  <si>
    <t>6590-00</t>
  </si>
  <si>
    <t>6591-00</t>
  </si>
  <si>
    <t>6630-00</t>
  </si>
  <si>
    <t>6810-00</t>
  </si>
  <si>
    <t>6811-00</t>
  </si>
  <si>
    <t>6812-00</t>
  </si>
  <si>
    <t>6813-00</t>
  </si>
  <si>
    <t>6814-00</t>
  </si>
  <si>
    <t>6815-00</t>
  </si>
  <si>
    <t>6816-00</t>
  </si>
  <si>
    <t>6900-00</t>
  </si>
  <si>
    <t>6905-00</t>
  </si>
  <si>
    <t>6908-00</t>
  </si>
  <si>
    <t>6909-00</t>
  </si>
  <si>
    <t>6911-00</t>
  </si>
  <si>
    <t>6912-00</t>
  </si>
  <si>
    <t>6913-00</t>
  </si>
  <si>
    <t>6914-00</t>
  </si>
  <si>
    <t>6920-00</t>
  </si>
  <si>
    <t>6925-00</t>
  </si>
  <si>
    <t>6930-00</t>
  </si>
  <si>
    <t>6935-00</t>
  </si>
  <si>
    <t>6940-00</t>
  </si>
  <si>
    <t>6945-00</t>
  </si>
  <si>
    <t>6950-00</t>
  </si>
  <si>
    <t>6960-00</t>
  </si>
  <si>
    <t>6970-00</t>
  </si>
  <si>
    <t>6980-00</t>
  </si>
  <si>
    <t>6965-00</t>
  </si>
  <si>
    <t>6995-00</t>
  </si>
  <si>
    <t>7000-00</t>
  </si>
  <si>
    <t>7010-00</t>
  </si>
  <si>
    <t>7030-00</t>
  </si>
  <si>
    <t>7040-00</t>
  </si>
  <si>
    <t>7050-00</t>
  </si>
  <si>
    <t>7060-00</t>
  </si>
  <si>
    <t>7070-00</t>
  </si>
  <si>
    <t>7072-00</t>
  </si>
  <si>
    <t>7075-00</t>
  </si>
  <si>
    <t>7085-00</t>
  </si>
  <si>
    <t>7300-00</t>
  </si>
  <si>
    <t>7320-00</t>
  </si>
  <si>
    <t>7330-00</t>
  </si>
  <si>
    <t>7340-00</t>
  </si>
  <si>
    <t>7350-00</t>
  </si>
  <si>
    <t>7360-00</t>
  </si>
  <si>
    <t>7370-00</t>
  </si>
  <si>
    <t>7380-00</t>
  </si>
  <si>
    <t>7390-00</t>
  </si>
  <si>
    <t>7400-00</t>
  </si>
  <si>
    <t>7420-00</t>
  </si>
  <si>
    <t>7440-00</t>
  </si>
  <si>
    <t>7450-00</t>
  </si>
  <si>
    <t>7460-00</t>
  </si>
  <si>
    <t>7470-00</t>
  </si>
  <si>
    <t>7480-00</t>
  </si>
  <si>
    <t>7490-00</t>
  </si>
  <si>
    <t>P.O. Cluster Boxes - 4</t>
  </si>
  <si>
    <t>2023 Budget - Pagosa Lakes Property Owners</t>
  </si>
  <si>
    <t>2023 Budget</t>
  </si>
  <si>
    <t>2023 Budget Amt.</t>
  </si>
  <si>
    <t>Strength Training Equipment</t>
  </si>
  <si>
    <t>Greenbelt Fire Mitigation</t>
  </si>
  <si>
    <t>Stain Exterior Maintenance Shop</t>
  </si>
  <si>
    <t>Mailbox Replacement</t>
  </si>
  <si>
    <t>Replace Plow</t>
  </si>
  <si>
    <t>2023 Budget Amount</t>
  </si>
  <si>
    <t>Community Gardens</t>
  </si>
  <si>
    <t>TOTAL PROPERTY &amp; ENVIRONMENT EXPENS</t>
  </si>
  <si>
    <t>Common Area Improvements-Repairs-Equip.</t>
  </si>
  <si>
    <t>Delinquent Account Expenses</t>
  </si>
  <si>
    <t>Capital Improvement Fund</t>
  </si>
  <si>
    <t>Delinquent Postage Fees</t>
  </si>
  <si>
    <t>Delinquent Door Notice Fees</t>
  </si>
  <si>
    <t>4130-00</t>
  </si>
  <si>
    <t>4135-00</t>
  </si>
  <si>
    <t>Pagosa Lake Restroom Building</t>
  </si>
  <si>
    <t>Rec Center Additional Parking Lot</t>
  </si>
  <si>
    <t>Income</t>
  </si>
  <si>
    <t>Paint composite &amp; stucco siding-Clubhouse</t>
  </si>
  <si>
    <t>4640-00</t>
  </si>
  <si>
    <t>Vista Garden Income</t>
  </si>
  <si>
    <t>Vehicle Exp - Sport SL 29</t>
  </si>
  <si>
    <t>Vehicle Exp - Sport S 63</t>
  </si>
  <si>
    <t>6640-00</t>
  </si>
  <si>
    <t>Business Mileage</t>
  </si>
  <si>
    <t>7020-00</t>
  </si>
  <si>
    <t>Association Dues PLPOA (6,037 @ $300)</t>
  </si>
  <si>
    <t>Association Dues Time Share (329 X 3 @ $300)</t>
  </si>
  <si>
    <t>Association Dues STR (375 X 2 @300)</t>
  </si>
  <si>
    <t>5740-00</t>
  </si>
  <si>
    <t>Income Tax</t>
  </si>
  <si>
    <t>Crawl space renovation</t>
  </si>
  <si>
    <t>11-1 to 12-31</t>
  </si>
  <si>
    <t>1st Draft Proposal-Updated 11-23</t>
  </si>
  <si>
    <t>North Lake 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</si>
</sst>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###0;###0"/>
    <numFmt numFmtId="165" formatCode="mm/dd/yy;@"/>
    <numFmt numFmtId="166" formatCode="###0.000;###0.000"/>
    <numFmt numFmtId="167" formatCode="#,##0;#,##0"/>
    <numFmt numFmtId="168" formatCode="#,##0.00;#,##0.00"/>
    <numFmt numFmtId="169" formatCode="###0.00;###0.00"/>
    <numFmt numFmtId="170" formatCode="\$#,##0;\$#,##0"/>
    <numFmt numFmtId="171" formatCode="\$###0;\$###0"/>
  </numFmts>
  <fonts count="22" x14ac:knownFonts="1">
    <font>
      <sz val="10"/>
      <color rgb="FF000000"/>
      <name val="Times New Roman"/>
      <charset val="204"/>
    </font>
    <font>
      <b/>
      <sz val="8"/>
      <name val="Arial Narrow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rgb="FF00000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b/>
      <sz val="10"/>
      <color rgb="FF000000"/>
      <name val="Arial Narrow"/>
      <family val="2"/>
    </font>
    <font>
      <sz val="8"/>
      <color rgb="FF000000"/>
      <name val="Times New Roman"/>
      <family val="1"/>
    </font>
    <font>
      <sz val="8"/>
      <name val="Calibri"/>
      <family val="2"/>
      <scheme val="minor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36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7" fontId="10" fillId="0" borderId="1" xfId="0" applyNumberFormat="1" applyFont="1" applyBorder="1" applyAlignment="1">
      <alignment horizontal="left" vertical="top" wrapText="1"/>
    </xf>
    <xf numFmtId="168" fontId="10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37" fontId="10" fillId="0" borderId="1" xfId="0" applyNumberFormat="1" applyFont="1" applyBorder="1" applyAlignment="1">
      <alignment horizontal="left" vertical="top" wrapText="1"/>
    </xf>
    <xf numFmtId="3" fontId="10" fillId="0" borderId="1" xfId="0" applyNumberFormat="1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right" vertical="top" wrapText="1"/>
    </xf>
    <xf numFmtId="169" fontId="10" fillId="0" borderId="1" xfId="0" applyNumberFormat="1" applyFont="1" applyBorder="1" applyAlignment="1">
      <alignment horizontal="left" vertical="top" wrapText="1"/>
    </xf>
    <xf numFmtId="170" fontId="10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37" fontId="0" fillId="0" borderId="1" xfId="1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7" fontId="10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9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7" fontId="12" fillId="0" borderId="0" xfId="0" applyNumberFormat="1" applyFont="1" applyAlignment="1">
      <alignment horizontal="left" vertical="top" wrapText="1"/>
    </xf>
    <xf numFmtId="167" fontId="10" fillId="0" borderId="9" xfId="0" applyNumberFormat="1" applyFont="1" applyBorder="1" applyAlignment="1">
      <alignment horizontal="left" vertical="top" wrapText="1"/>
    </xf>
    <xf numFmtId="170" fontId="10" fillId="5" borderId="1" xfId="0" applyNumberFormat="1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171" fontId="10" fillId="0" borderId="2" xfId="0" applyNumberFormat="1" applyFont="1" applyBorder="1" applyAlignment="1">
      <alignment horizontal="left" vertical="top" wrapText="1"/>
    </xf>
    <xf numFmtId="170" fontId="12" fillId="0" borderId="3" xfId="0" applyNumberFormat="1" applyFont="1" applyBorder="1" applyAlignment="1">
      <alignment horizontal="left" vertical="top" wrapText="1"/>
    </xf>
    <xf numFmtId="170" fontId="10" fillId="0" borderId="9" xfId="0" applyNumberFormat="1" applyFont="1" applyBorder="1" applyAlignment="1">
      <alignment horizontal="left" vertical="top" wrapText="1"/>
    </xf>
    <xf numFmtId="170" fontId="0" fillId="0" borderId="9" xfId="0" applyNumberFormat="1" applyBorder="1" applyAlignment="1">
      <alignment horizontal="left" vertical="top"/>
    </xf>
    <xf numFmtId="171" fontId="10" fillId="5" borderId="9" xfId="0" applyNumberFormat="1" applyFont="1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/>
    </xf>
    <xf numFmtId="3" fontId="0" fillId="0" borderId="1" xfId="0" applyNumberFormat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169" fontId="10" fillId="5" borderId="2" xfId="0" applyNumberFormat="1" applyFont="1" applyFill="1" applyBorder="1" applyAlignment="1">
      <alignment horizontal="left" vertical="top" wrapText="1"/>
    </xf>
    <xf numFmtId="168" fontId="10" fillId="5" borderId="3" xfId="0" applyNumberFormat="1" applyFont="1" applyFill="1" applyBorder="1" applyAlignment="1">
      <alignment horizontal="left" vertical="top" wrapText="1"/>
    </xf>
    <xf numFmtId="168" fontId="10" fillId="0" borderId="0" xfId="0" applyNumberFormat="1" applyFont="1" applyAlignment="1">
      <alignment horizontal="left" vertical="top" wrapText="1"/>
    </xf>
    <xf numFmtId="3" fontId="10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20" fillId="0" borderId="1" xfId="0" applyFont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left"/>
    </xf>
    <xf numFmtId="169" fontId="10" fillId="0" borderId="0" xfId="0" applyNumberFormat="1" applyFont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4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168" fontId="10" fillId="0" borderId="18" xfId="0" applyNumberFormat="1" applyFont="1" applyBorder="1" applyAlignment="1">
      <alignment horizontal="left" vertical="top" wrapText="1"/>
    </xf>
    <xf numFmtId="0" fontId="0" fillId="5" borderId="19" xfId="0" applyFill="1" applyBorder="1" applyAlignment="1">
      <alignment horizontal="left" vertical="top" wrapText="1"/>
    </xf>
    <xf numFmtId="0" fontId="0" fillId="5" borderId="20" xfId="0" applyFill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170" fontId="10" fillId="0" borderId="18" xfId="0" applyNumberFormat="1" applyFont="1" applyBorder="1" applyAlignment="1">
      <alignment horizontal="left" vertical="top" wrapText="1"/>
    </xf>
    <xf numFmtId="0" fontId="1" fillId="5" borderId="15" xfId="0" applyFont="1" applyFill="1" applyBorder="1" applyAlignment="1">
      <alignment horizontal="left" vertical="top" wrapText="1"/>
    </xf>
    <xf numFmtId="170" fontId="10" fillId="5" borderId="18" xfId="0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170" fontId="10" fillId="0" borderId="23" xfId="0" applyNumberFormat="1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170" fontId="0" fillId="0" borderId="23" xfId="0" applyNumberFormat="1" applyBorder="1" applyAlignment="1">
      <alignment horizontal="left" vertical="top"/>
    </xf>
    <xf numFmtId="170" fontId="12" fillId="5" borderId="23" xfId="0" applyNumberFormat="1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3" fontId="10" fillId="0" borderId="18" xfId="0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168" fontId="10" fillId="5" borderId="20" xfId="0" applyNumberFormat="1" applyFont="1" applyFill="1" applyBorder="1" applyAlignment="1">
      <alignment horizontal="left" vertical="top" wrapText="1"/>
    </xf>
    <xf numFmtId="3" fontId="10" fillId="4" borderId="1" xfId="0" applyNumberFormat="1" applyFont="1" applyFill="1" applyBorder="1" applyAlignment="1">
      <alignment horizontal="left" vertical="top" wrapText="1"/>
    </xf>
    <xf numFmtId="170" fontId="10" fillId="4" borderId="1" xfId="0" applyNumberFormat="1" applyFont="1" applyFill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167" fontId="0" fillId="0" borderId="0" xfId="0" applyNumberFormat="1" applyAlignment="1">
      <alignment horizontal="left" vertical="top"/>
    </xf>
    <xf numFmtId="37" fontId="12" fillId="0" borderId="1" xfId="0" applyNumberFormat="1" applyFont="1" applyBorder="1" applyAlignment="1">
      <alignment horizontal="left" vertical="top" wrapText="1"/>
    </xf>
    <xf numFmtId="0" fontId="0" fillId="0" borderId="0" xfId="0" applyAlignment="1" applyProtection="1">
      <alignment horizontal="left" vertical="top"/>
      <protection locked="0"/>
    </xf>
    <xf numFmtId="0" fontId="3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3" fontId="0" fillId="4" borderId="9" xfId="0" applyNumberFormat="1" applyFill="1" applyBorder="1" applyAlignment="1">
      <alignment horizontal="left" vertical="top"/>
    </xf>
    <xf numFmtId="3" fontId="0" fillId="0" borderId="9" xfId="0" applyNumberFormat="1" applyBorder="1" applyAlignment="1">
      <alignment horizontal="left" vertical="top"/>
    </xf>
    <xf numFmtId="167" fontId="12" fillId="0" borderId="9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0" fillId="0" borderId="25" xfId="0" applyBorder="1" applyAlignment="1">
      <alignment horizontal="left" vertical="top"/>
    </xf>
    <xf numFmtId="3" fontId="0" fillId="0" borderId="26" xfId="0" applyNumberFormat="1" applyBorder="1" applyAlignment="1">
      <alignment horizontal="left" vertical="top"/>
    </xf>
    <xf numFmtId="0" fontId="21" fillId="0" borderId="15" xfId="0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170" fontId="7" fillId="0" borderId="2" xfId="0" applyNumberFormat="1" applyFont="1" applyBorder="1" applyAlignment="1">
      <alignment horizontal="center" vertical="top" wrapText="1"/>
    </xf>
    <xf numFmtId="170" fontId="7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279</xdr:row>
      <xdr:rowOff>47625</xdr:rowOff>
    </xdr:from>
    <xdr:to>
      <xdr:col>7</xdr:col>
      <xdr:colOff>0</xdr:colOff>
      <xdr:row>289</xdr:row>
      <xdr:rowOff>76200</xdr:rowOff>
    </xdr:to>
    <xdr:sp macro="" textlink="">
      <xdr:nvSpPr>
        <xdr:cNvPr id="3" name="Down Arrow 1">
          <a:extLst>
            <a:ext uri="{FF2B5EF4-FFF2-40B4-BE49-F238E27FC236}">
              <a16:creationId xmlns:a16="http://schemas.microsoft.com/office/drawing/2014/main" id="{5695B989-72FC-427F-9507-D25F143A7E08}"/>
            </a:ext>
          </a:extLst>
        </xdr:cNvPr>
        <xdr:cNvSpPr/>
      </xdr:nvSpPr>
      <xdr:spPr>
        <a:xfrm>
          <a:off x="9366250" y="41932225"/>
          <a:ext cx="0" cy="1806575"/>
        </a:xfrm>
        <a:prstGeom prst="downArrow">
          <a:avLst>
            <a:gd name="adj1" fmla="val 50000"/>
            <a:gd name="adj2" fmla="val 3075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4"/>
  <sheetViews>
    <sheetView tabSelected="1" view="pageLayout" topLeftCell="A142" zoomScale="120" zoomScaleNormal="100" zoomScalePageLayoutView="120" workbookViewId="0">
      <selection activeCell="E310" sqref="E310"/>
    </sheetView>
  </sheetViews>
  <sheetFormatPr defaultColWidth="9.33203125" defaultRowHeight="12.75" x14ac:dyDescent="0.2"/>
  <cols>
    <col min="1" max="1" width="8.33203125" customWidth="1"/>
    <col min="2" max="2" width="27.5" customWidth="1"/>
    <col min="3" max="3" width="9.83203125" bestFit="1" customWidth="1"/>
    <col min="4" max="4" width="8.83203125" bestFit="1" customWidth="1"/>
    <col min="5" max="5" width="8.1640625" customWidth="1"/>
    <col min="6" max="6" width="9.5" customWidth="1"/>
    <col min="7" max="7" width="10.1640625" customWidth="1"/>
    <col min="8" max="9" width="0" hidden="1" customWidth="1"/>
    <col min="10" max="10" width="29.5" hidden="1" customWidth="1"/>
    <col min="11" max="22" width="0" hidden="1" customWidth="1"/>
  </cols>
  <sheetData>
    <row r="1" spans="1:26" ht="12" customHeight="1" x14ac:dyDescent="0.2">
      <c r="A1" s="2"/>
      <c r="B1" s="106" t="s">
        <v>442</v>
      </c>
      <c r="C1" s="1"/>
      <c r="D1" s="3" t="s">
        <v>0</v>
      </c>
      <c r="E1" s="4" t="s">
        <v>1</v>
      </c>
      <c r="F1" s="27" t="s">
        <v>2</v>
      </c>
      <c r="G1" s="92"/>
    </row>
    <row r="2" spans="1:26" ht="19.5" customHeight="1" x14ac:dyDescent="0.2">
      <c r="A2" s="2"/>
      <c r="B2" s="106" t="s">
        <v>478</v>
      </c>
      <c r="C2" s="5">
        <v>2022</v>
      </c>
      <c r="D2" s="22" t="s">
        <v>190</v>
      </c>
      <c r="E2" s="4" t="s">
        <v>477</v>
      </c>
      <c r="F2" s="28" t="s">
        <v>3</v>
      </c>
      <c r="G2" s="93">
        <v>2023</v>
      </c>
      <c r="K2" s="108" t="s">
        <v>225</v>
      </c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6" ht="12" customHeight="1" x14ac:dyDescent="0.2">
      <c r="A3" s="2"/>
      <c r="B3" s="2"/>
      <c r="C3" s="6" t="s">
        <v>4</v>
      </c>
      <c r="D3" s="7">
        <v>44865</v>
      </c>
      <c r="E3" s="5">
        <v>2022</v>
      </c>
      <c r="F3" s="29">
        <v>2022</v>
      </c>
      <c r="G3" s="93" t="s">
        <v>212</v>
      </c>
      <c r="K3" t="s">
        <v>213</v>
      </c>
      <c r="L3" t="s">
        <v>214</v>
      </c>
      <c r="M3" t="s">
        <v>215</v>
      </c>
      <c r="N3" t="s">
        <v>216</v>
      </c>
      <c r="O3" t="s">
        <v>217</v>
      </c>
      <c r="P3" t="s">
        <v>218</v>
      </c>
      <c r="Q3" t="s">
        <v>219</v>
      </c>
      <c r="R3" t="s">
        <v>220</v>
      </c>
      <c r="S3" t="s">
        <v>221</v>
      </c>
      <c r="T3" t="s">
        <v>222</v>
      </c>
      <c r="U3" t="s">
        <v>223</v>
      </c>
      <c r="V3" t="s">
        <v>224</v>
      </c>
    </row>
    <row r="4" spans="1:26" ht="10.9" customHeight="1" x14ac:dyDescent="0.2">
      <c r="A4" s="2"/>
      <c r="B4" s="1"/>
      <c r="C4" s="1"/>
      <c r="D4" s="1"/>
      <c r="E4" s="1"/>
      <c r="F4" s="25"/>
      <c r="G4" s="31"/>
    </row>
    <row r="5" spans="1:26" ht="12" customHeight="1" x14ac:dyDescent="0.2">
      <c r="A5" s="2"/>
      <c r="B5" s="8" t="s">
        <v>5</v>
      </c>
      <c r="C5" s="1"/>
      <c r="D5" s="1"/>
      <c r="E5" s="1"/>
      <c r="F5" s="25"/>
      <c r="G5" s="32"/>
      <c r="J5" s="8" t="s">
        <v>5</v>
      </c>
    </row>
    <row r="6" spans="1:26" ht="12" customHeight="1" x14ac:dyDescent="0.2">
      <c r="A6" s="9" t="s">
        <v>242</v>
      </c>
      <c r="B6" s="10" t="s">
        <v>471</v>
      </c>
      <c r="C6" s="94">
        <v>1690150</v>
      </c>
      <c r="D6" s="11">
        <v>1665137</v>
      </c>
      <c r="E6" s="1">
        <v>0</v>
      </c>
      <c r="F6" s="26">
        <f>SUM(D6:E6)</f>
        <v>1665137</v>
      </c>
      <c r="G6" s="95">
        <v>1811100</v>
      </c>
      <c r="J6" s="10" t="s">
        <v>208</v>
      </c>
    </row>
    <row r="7" spans="1:26" ht="12" customHeight="1" x14ac:dyDescent="0.2">
      <c r="A7" s="9" t="s">
        <v>243</v>
      </c>
      <c r="B7" s="10" t="s">
        <v>472</v>
      </c>
      <c r="C7" s="94">
        <v>271425</v>
      </c>
      <c r="D7" s="11">
        <v>271425</v>
      </c>
      <c r="E7" s="1">
        <v>0</v>
      </c>
      <c r="F7" s="26">
        <f t="shared" ref="F7:F27" si="0">SUM(D7:E7)</f>
        <v>271425</v>
      </c>
      <c r="G7" s="95">
        <v>296100</v>
      </c>
      <c r="J7" s="10" t="s">
        <v>211</v>
      </c>
      <c r="Z7" s="99"/>
    </row>
    <row r="8" spans="1:26" ht="12" customHeight="1" x14ac:dyDescent="0.2">
      <c r="A8" s="9" t="s">
        <v>245</v>
      </c>
      <c r="B8" s="10" t="s">
        <v>473</v>
      </c>
      <c r="C8" s="94">
        <v>176000</v>
      </c>
      <c r="D8" s="11">
        <v>237325</v>
      </c>
      <c r="E8" s="1"/>
      <c r="F8" s="26">
        <f t="shared" si="0"/>
        <v>237325</v>
      </c>
      <c r="G8" s="95">
        <v>225000</v>
      </c>
      <c r="J8" s="10" t="s">
        <v>237</v>
      </c>
    </row>
    <row r="9" spans="1:26" ht="12" customHeight="1" x14ac:dyDescent="0.2">
      <c r="A9" s="13" t="s">
        <v>244</v>
      </c>
      <c r="B9" s="10" t="s">
        <v>6</v>
      </c>
      <c r="C9" s="94">
        <f>SUM(K9:V9)</f>
        <v>0</v>
      </c>
      <c r="D9" s="1"/>
      <c r="E9" s="1"/>
      <c r="F9" s="26">
        <f t="shared" si="0"/>
        <v>0</v>
      </c>
      <c r="G9" s="32">
        <v>0</v>
      </c>
      <c r="J9" s="10" t="s">
        <v>6</v>
      </c>
    </row>
    <row r="10" spans="1:26" ht="12" customHeight="1" x14ac:dyDescent="0.2">
      <c r="A10" s="13" t="s">
        <v>246</v>
      </c>
      <c r="B10" s="10" t="s">
        <v>7</v>
      </c>
      <c r="C10" s="94">
        <v>-307000</v>
      </c>
      <c r="D10" s="14">
        <v>-307000</v>
      </c>
      <c r="E10" s="48"/>
      <c r="F10" s="26">
        <f t="shared" si="0"/>
        <v>-307000</v>
      </c>
      <c r="G10" s="95">
        <v>-366000</v>
      </c>
      <c r="J10" s="10" t="s">
        <v>7</v>
      </c>
    </row>
    <row r="11" spans="1:26" ht="12" customHeight="1" x14ac:dyDescent="0.2">
      <c r="A11" s="9" t="s">
        <v>247</v>
      </c>
      <c r="B11" s="10" t="s">
        <v>8</v>
      </c>
      <c r="C11" s="94">
        <v>-55000</v>
      </c>
      <c r="D11" s="14">
        <v>-55000</v>
      </c>
      <c r="E11" s="48"/>
      <c r="F11" s="26">
        <f t="shared" si="0"/>
        <v>-55000</v>
      </c>
      <c r="G11" s="32">
        <v>0</v>
      </c>
      <c r="J11" s="10" t="s">
        <v>8</v>
      </c>
    </row>
    <row r="12" spans="1:26" ht="12" customHeight="1" x14ac:dyDescent="0.2">
      <c r="A12" s="9" t="s">
        <v>248</v>
      </c>
      <c r="B12" s="10" t="s">
        <v>9</v>
      </c>
      <c r="C12" s="94">
        <v>-131000</v>
      </c>
      <c r="D12" s="14">
        <v>-131000</v>
      </c>
      <c r="E12" s="48"/>
      <c r="F12" s="26">
        <f t="shared" si="0"/>
        <v>-131000</v>
      </c>
      <c r="G12" s="32">
        <v>0</v>
      </c>
      <c r="J12" s="10" t="s">
        <v>9</v>
      </c>
    </row>
    <row r="13" spans="1:26" ht="12" customHeight="1" x14ac:dyDescent="0.2">
      <c r="A13" s="9"/>
      <c r="B13" s="10" t="s">
        <v>455</v>
      </c>
      <c r="C13" s="94"/>
      <c r="D13" s="14"/>
      <c r="E13" s="48"/>
      <c r="F13" s="26">
        <f t="shared" si="0"/>
        <v>0</v>
      </c>
      <c r="G13" s="95">
        <v>-313740</v>
      </c>
      <c r="J13" s="10"/>
    </row>
    <row r="14" spans="1:26" ht="12" customHeight="1" x14ac:dyDescent="0.2">
      <c r="A14" s="9" t="s">
        <v>249</v>
      </c>
      <c r="B14" s="10" t="s">
        <v>10</v>
      </c>
      <c r="C14" s="94">
        <v>-50000</v>
      </c>
      <c r="D14" s="14">
        <v>-85251</v>
      </c>
      <c r="E14" s="48"/>
      <c r="F14" s="26">
        <f t="shared" si="0"/>
        <v>-85251</v>
      </c>
      <c r="G14" s="32">
        <v>0</v>
      </c>
      <c r="J14" s="10" t="s">
        <v>10</v>
      </c>
    </row>
    <row r="15" spans="1:26" ht="12" customHeight="1" x14ac:dyDescent="0.2">
      <c r="A15" s="9" t="s">
        <v>250</v>
      </c>
      <c r="B15" s="10" t="s">
        <v>11</v>
      </c>
      <c r="C15" s="94">
        <v>-52400</v>
      </c>
      <c r="D15" s="14">
        <v>-52400</v>
      </c>
      <c r="E15" s="1">
        <v>0</v>
      </c>
      <c r="F15" s="26">
        <f t="shared" si="0"/>
        <v>-52400</v>
      </c>
      <c r="G15" s="95">
        <v>-54000</v>
      </c>
      <c r="J15" s="10" t="s">
        <v>11</v>
      </c>
    </row>
    <row r="16" spans="1:26" ht="12" customHeight="1" x14ac:dyDescent="0.2">
      <c r="A16" s="2"/>
      <c r="B16" s="1"/>
      <c r="C16" s="32">
        <v>0</v>
      </c>
      <c r="D16" s="1"/>
      <c r="E16" s="1"/>
      <c r="F16" s="26">
        <f t="shared" si="0"/>
        <v>0</v>
      </c>
      <c r="G16" s="94"/>
      <c r="J16" s="1"/>
    </row>
    <row r="17" spans="1:24" ht="12" customHeight="1" x14ac:dyDescent="0.2">
      <c r="A17" s="9" t="s">
        <v>251</v>
      </c>
      <c r="B17" s="10" t="s">
        <v>12</v>
      </c>
      <c r="C17" s="94">
        <v>-70000</v>
      </c>
      <c r="D17" s="14">
        <v>-50674</v>
      </c>
      <c r="E17" s="14"/>
      <c r="F17" s="26">
        <f t="shared" si="0"/>
        <v>-50674</v>
      </c>
      <c r="G17" s="95">
        <v>-35000</v>
      </c>
      <c r="J17" s="10" t="s">
        <v>12</v>
      </c>
      <c r="W17" s="54"/>
    </row>
    <row r="18" spans="1:24" ht="12" customHeight="1" x14ac:dyDescent="0.2">
      <c r="A18" s="9" t="s">
        <v>252</v>
      </c>
      <c r="B18" s="10" t="s">
        <v>13</v>
      </c>
      <c r="C18" s="94">
        <v>50000</v>
      </c>
      <c r="D18" s="14">
        <v>50000</v>
      </c>
      <c r="E18" s="1"/>
      <c r="F18" s="26">
        <f t="shared" si="0"/>
        <v>50000</v>
      </c>
      <c r="G18" s="95">
        <v>75000</v>
      </c>
      <c r="J18" s="10" t="s">
        <v>13</v>
      </c>
    </row>
    <row r="19" spans="1:24" ht="12" customHeight="1" x14ac:dyDescent="0.2">
      <c r="A19" s="9" t="s">
        <v>253</v>
      </c>
      <c r="B19" s="10" t="s">
        <v>14</v>
      </c>
      <c r="C19" s="94">
        <v>30000</v>
      </c>
      <c r="D19" s="14">
        <v>19987</v>
      </c>
      <c r="E19" s="11">
        <v>0</v>
      </c>
      <c r="F19" s="26">
        <f t="shared" si="0"/>
        <v>19987</v>
      </c>
      <c r="G19" s="95">
        <v>40000</v>
      </c>
      <c r="J19" s="10" t="s">
        <v>14</v>
      </c>
      <c r="X19" s="89"/>
    </row>
    <row r="20" spans="1:24" ht="12" customHeight="1" x14ac:dyDescent="0.2">
      <c r="A20" s="9" t="s">
        <v>254</v>
      </c>
      <c r="B20" s="10" t="s">
        <v>15</v>
      </c>
      <c r="C20" s="94">
        <v>20000</v>
      </c>
      <c r="D20" s="14">
        <v>44393</v>
      </c>
      <c r="E20" s="11">
        <f>1375*2</f>
        <v>2750</v>
      </c>
      <c r="F20" s="26">
        <f t="shared" si="0"/>
        <v>47143</v>
      </c>
      <c r="G20" s="95">
        <v>25000</v>
      </c>
      <c r="J20" s="10" t="s">
        <v>15</v>
      </c>
    </row>
    <row r="21" spans="1:24" ht="12" customHeight="1" x14ac:dyDescent="0.2">
      <c r="A21" s="9" t="s">
        <v>255</v>
      </c>
      <c r="B21" s="10" t="s">
        <v>210</v>
      </c>
      <c r="C21" s="94">
        <v>110000</v>
      </c>
      <c r="D21" s="14">
        <v>68460</v>
      </c>
      <c r="E21" s="11">
        <f>5440+5440</f>
        <v>10880</v>
      </c>
      <c r="F21" s="26">
        <f t="shared" si="0"/>
        <v>79340</v>
      </c>
      <c r="G21" s="95">
        <v>85000</v>
      </c>
      <c r="J21" s="10" t="s">
        <v>210</v>
      </c>
    </row>
    <row r="22" spans="1:24" ht="12" customHeight="1" x14ac:dyDescent="0.2">
      <c r="A22" s="9" t="s">
        <v>256</v>
      </c>
      <c r="B22" s="10" t="s">
        <v>209</v>
      </c>
      <c r="C22" s="94">
        <v>15000</v>
      </c>
      <c r="D22" s="14">
        <v>51650</v>
      </c>
      <c r="E22" s="11"/>
      <c r="F22" s="26">
        <f t="shared" si="0"/>
        <v>51650</v>
      </c>
      <c r="G22" s="95">
        <v>11000</v>
      </c>
      <c r="J22" s="10" t="s">
        <v>209</v>
      </c>
    </row>
    <row r="23" spans="1:24" ht="12" customHeight="1" x14ac:dyDescent="0.2">
      <c r="A23" s="9" t="s">
        <v>257</v>
      </c>
      <c r="B23" s="10" t="s">
        <v>238</v>
      </c>
      <c r="C23" s="94">
        <f>SUM(K23:V23)</f>
        <v>0</v>
      </c>
      <c r="D23" s="14">
        <v>35251</v>
      </c>
      <c r="E23" s="11"/>
      <c r="F23" s="26">
        <f t="shared" si="0"/>
        <v>35251</v>
      </c>
      <c r="G23" s="32">
        <v>0</v>
      </c>
      <c r="H23" s="54"/>
      <c r="I23" s="54"/>
      <c r="J23" s="10" t="s">
        <v>189</v>
      </c>
      <c r="K23" s="54"/>
    </row>
    <row r="24" spans="1:24" ht="12" customHeight="1" x14ac:dyDescent="0.2">
      <c r="A24" s="9" t="s">
        <v>258</v>
      </c>
      <c r="B24" s="10" t="s">
        <v>16</v>
      </c>
      <c r="C24" s="94">
        <v>100</v>
      </c>
      <c r="D24" s="14">
        <v>0</v>
      </c>
      <c r="E24" s="16"/>
      <c r="F24" s="26">
        <f t="shared" si="0"/>
        <v>0</v>
      </c>
      <c r="G24" s="32">
        <v>100</v>
      </c>
      <c r="H24" s="54"/>
      <c r="I24" s="54"/>
      <c r="J24" s="10" t="s">
        <v>16</v>
      </c>
      <c r="K24" s="54"/>
    </row>
    <row r="25" spans="1:24" ht="12" customHeight="1" x14ac:dyDescent="0.2">
      <c r="A25" s="9" t="s">
        <v>259</v>
      </c>
      <c r="B25" s="10" t="s">
        <v>17</v>
      </c>
      <c r="C25" s="94">
        <v>3000</v>
      </c>
      <c r="D25" s="14">
        <v>177</v>
      </c>
      <c r="E25" s="11">
        <v>300</v>
      </c>
      <c r="F25" s="26">
        <f t="shared" si="0"/>
        <v>477</v>
      </c>
      <c r="G25" s="95">
        <v>15000</v>
      </c>
      <c r="H25" s="54"/>
      <c r="I25" s="54"/>
      <c r="J25" s="10" t="s">
        <v>17</v>
      </c>
      <c r="K25" s="54"/>
    </row>
    <row r="26" spans="1:24" ht="12" customHeight="1" x14ac:dyDescent="0.2">
      <c r="A26" s="9" t="s">
        <v>458</v>
      </c>
      <c r="B26" s="105" t="s">
        <v>456</v>
      </c>
      <c r="C26" s="94"/>
      <c r="D26" s="14">
        <v>86</v>
      </c>
      <c r="E26" s="11"/>
      <c r="F26" s="26">
        <f t="shared" si="0"/>
        <v>86</v>
      </c>
      <c r="G26" s="95">
        <v>5000</v>
      </c>
      <c r="H26" s="54"/>
      <c r="I26" s="54"/>
      <c r="J26" s="10"/>
      <c r="K26" s="54"/>
    </row>
    <row r="27" spans="1:24" ht="12" customHeight="1" x14ac:dyDescent="0.2">
      <c r="A27" s="9" t="s">
        <v>459</v>
      </c>
      <c r="B27" s="105" t="s">
        <v>457</v>
      </c>
      <c r="C27" s="94"/>
      <c r="D27" s="14"/>
      <c r="E27" s="11"/>
      <c r="F27" s="26">
        <f t="shared" si="0"/>
        <v>0</v>
      </c>
      <c r="G27" s="95">
        <v>15000</v>
      </c>
      <c r="H27" s="54"/>
      <c r="I27" s="54"/>
      <c r="J27" s="10"/>
      <c r="K27" s="54"/>
    </row>
    <row r="28" spans="1:24" ht="12" customHeight="1" x14ac:dyDescent="0.2">
      <c r="A28" s="2"/>
      <c r="B28" s="1"/>
      <c r="C28" s="32"/>
      <c r="D28" s="1"/>
      <c r="E28" s="1"/>
      <c r="F28" s="25"/>
      <c r="G28" s="32"/>
      <c r="J28" s="1"/>
    </row>
    <row r="29" spans="1:24" ht="12" customHeight="1" x14ac:dyDescent="0.2">
      <c r="A29" s="2"/>
      <c r="B29" s="8" t="s">
        <v>18</v>
      </c>
      <c r="C29" s="37">
        <f>SUM(C6:C27)</f>
        <v>1700275</v>
      </c>
      <c r="D29" s="37">
        <f>SUM(D6:D27)</f>
        <v>1762566</v>
      </c>
      <c r="E29" s="37">
        <f t="shared" ref="E29" si="1">SUM(E6:E27)</f>
        <v>13930</v>
      </c>
      <c r="F29" s="37">
        <f>SUM(F6:F27)</f>
        <v>1776496</v>
      </c>
      <c r="G29" s="37">
        <f>SUM(G6:G27)</f>
        <v>1834560</v>
      </c>
      <c r="J29" s="8" t="s">
        <v>18</v>
      </c>
      <c r="K29">
        <f t="shared" ref="K29:V29" si="2">SUM(K5:K25)</f>
        <v>0</v>
      </c>
      <c r="L29">
        <f t="shared" si="2"/>
        <v>0</v>
      </c>
      <c r="M29">
        <f t="shared" si="2"/>
        <v>0</v>
      </c>
      <c r="N29">
        <f t="shared" si="2"/>
        <v>0</v>
      </c>
      <c r="O29">
        <f t="shared" si="2"/>
        <v>0</v>
      </c>
      <c r="P29">
        <f t="shared" si="2"/>
        <v>0</v>
      </c>
      <c r="Q29">
        <f t="shared" si="2"/>
        <v>0</v>
      </c>
      <c r="R29">
        <f t="shared" si="2"/>
        <v>0</v>
      </c>
      <c r="S29">
        <f t="shared" si="2"/>
        <v>0</v>
      </c>
      <c r="T29">
        <f t="shared" si="2"/>
        <v>0</v>
      </c>
      <c r="U29">
        <f t="shared" si="2"/>
        <v>0</v>
      </c>
      <c r="V29">
        <f t="shared" si="2"/>
        <v>0</v>
      </c>
    </row>
    <row r="30" spans="1:24" ht="12" customHeight="1" x14ac:dyDescent="0.2">
      <c r="A30" s="2"/>
      <c r="B30" s="1"/>
      <c r="C30" s="32"/>
      <c r="D30" s="1"/>
      <c r="E30" s="1"/>
      <c r="F30" s="25"/>
      <c r="G30" s="32"/>
      <c r="J30" s="1"/>
    </row>
    <row r="31" spans="1:24" ht="12" customHeight="1" x14ac:dyDescent="0.2">
      <c r="A31" s="2"/>
      <c r="B31" s="1"/>
      <c r="C31" s="32"/>
      <c r="D31" s="1"/>
      <c r="E31" s="1"/>
      <c r="F31" s="25"/>
      <c r="G31" s="32"/>
      <c r="J31" s="1"/>
    </row>
    <row r="32" spans="1:24" ht="12" customHeight="1" x14ac:dyDescent="0.2">
      <c r="A32" s="2"/>
      <c r="B32" s="8" t="s">
        <v>19</v>
      </c>
      <c r="C32" s="32"/>
      <c r="D32" s="1"/>
      <c r="E32" s="1"/>
      <c r="F32" s="25"/>
      <c r="G32" s="32"/>
      <c r="J32" s="8" t="s">
        <v>19</v>
      </c>
    </row>
    <row r="33" spans="1:22" ht="12" customHeight="1" x14ac:dyDescent="0.2">
      <c r="A33" s="9" t="s">
        <v>260</v>
      </c>
      <c r="B33" s="10" t="s">
        <v>20</v>
      </c>
      <c r="C33" s="95">
        <v>16000</v>
      </c>
      <c r="D33" s="11">
        <v>15170</v>
      </c>
      <c r="E33" s="11">
        <v>1160</v>
      </c>
      <c r="F33" s="26">
        <f>SUM(D33:E33)</f>
        <v>16330</v>
      </c>
      <c r="G33" s="95">
        <v>15200</v>
      </c>
      <c r="J33" s="10" t="s">
        <v>20</v>
      </c>
    </row>
    <row r="34" spans="1:22" ht="12" customHeight="1" x14ac:dyDescent="0.2">
      <c r="A34" s="9" t="s">
        <v>261</v>
      </c>
      <c r="B34" s="10" t="s">
        <v>21</v>
      </c>
      <c r="C34" s="95">
        <v>100000</v>
      </c>
      <c r="D34" s="11">
        <v>115560</v>
      </c>
      <c r="E34" s="11">
        <v>9970</v>
      </c>
      <c r="F34" s="26">
        <f t="shared" ref="F34:F36" si="3">SUM(D34:E34)</f>
        <v>125530</v>
      </c>
      <c r="G34" s="95">
        <v>95900</v>
      </c>
      <c r="J34" s="10" t="s">
        <v>21</v>
      </c>
    </row>
    <row r="35" spans="1:22" ht="12" customHeight="1" x14ac:dyDescent="0.2">
      <c r="A35" s="9" t="s">
        <v>262</v>
      </c>
      <c r="B35" s="10" t="s">
        <v>22</v>
      </c>
      <c r="C35" s="95">
        <v>3500</v>
      </c>
      <c r="D35" s="11">
        <v>6402</v>
      </c>
      <c r="E35" s="11">
        <v>2175</v>
      </c>
      <c r="F35" s="26">
        <f t="shared" si="3"/>
        <v>8577</v>
      </c>
      <c r="G35" s="95">
        <v>3500</v>
      </c>
      <c r="J35" s="10" t="s">
        <v>22</v>
      </c>
    </row>
    <row r="36" spans="1:22" ht="12" customHeight="1" x14ac:dyDescent="0.2">
      <c r="A36" s="9" t="s">
        <v>263</v>
      </c>
      <c r="B36" s="10" t="s">
        <v>23</v>
      </c>
      <c r="C36" s="95">
        <v>300</v>
      </c>
      <c r="D36" s="14">
        <v>3737</v>
      </c>
      <c r="E36" s="11">
        <v>2500</v>
      </c>
      <c r="F36" s="26">
        <f t="shared" si="3"/>
        <v>6237</v>
      </c>
      <c r="G36" s="95">
        <v>3500</v>
      </c>
      <c r="J36" s="10" t="s">
        <v>23</v>
      </c>
    </row>
    <row r="37" spans="1:22" ht="12" customHeight="1" x14ac:dyDescent="0.2">
      <c r="A37" s="2"/>
      <c r="B37" s="1"/>
      <c r="C37" s="32"/>
      <c r="D37" s="1"/>
      <c r="E37" s="1"/>
      <c r="F37" s="25"/>
      <c r="G37" s="32"/>
      <c r="J37" s="1"/>
    </row>
    <row r="38" spans="1:22" ht="12" customHeight="1" x14ac:dyDescent="0.2">
      <c r="A38" s="2"/>
      <c r="B38" s="8" t="s">
        <v>24</v>
      </c>
      <c r="C38" s="37">
        <f>SUM(C33:C37)</f>
        <v>119800</v>
      </c>
      <c r="D38" s="37">
        <f t="shared" ref="D38:E38" si="4">SUM(D33:D37)</f>
        <v>140869</v>
      </c>
      <c r="E38" s="37">
        <f t="shared" si="4"/>
        <v>15805</v>
      </c>
      <c r="F38" s="37">
        <f>SUM(F33:F37)</f>
        <v>156674</v>
      </c>
      <c r="G38" s="37">
        <f>SUM(G33:G37)</f>
        <v>118100</v>
      </c>
      <c r="J38" s="8" t="s">
        <v>24</v>
      </c>
      <c r="K38">
        <f>SUM(K33:K36)</f>
        <v>0</v>
      </c>
      <c r="L38">
        <f t="shared" ref="L38:V38" si="5">SUM(L33:L36)</f>
        <v>0</v>
      </c>
      <c r="M38">
        <f t="shared" si="5"/>
        <v>0</v>
      </c>
      <c r="N38">
        <f t="shared" si="5"/>
        <v>0</v>
      </c>
      <c r="O38">
        <f t="shared" si="5"/>
        <v>0</v>
      </c>
      <c r="P38">
        <f t="shared" si="5"/>
        <v>0</v>
      </c>
      <c r="Q38">
        <f t="shared" si="5"/>
        <v>0</v>
      </c>
      <c r="R38">
        <f t="shared" si="5"/>
        <v>0</v>
      </c>
      <c r="S38">
        <f t="shared" si="5"/>
        <v>0</v>
      </c>
      <c r="T38">
        <f t="shared" si="5"/>
        <v>0</v>
      </c>
      <c r="U38">
        <f t="shared" si="5"/>
        <v>0</v>
      </c>
      <c r="V38">
        <f t="shared" si="5"/>
        <v>0</v>
      </c>
    </row>
    <row r="39" spans="1:22" ht="12" customHeight="1" x14ac:dyDescent="0.2">
      <c r="A39" s="2"/>
      <c r="B39" s="1"/>
      <c r="C39" s="32"/>
      <c r="D39" s="11"/>
      <c r="E39" s="1"/>
      <c r="F39" s="25"/>
      <c r="G39" s="32"/>
      <c r="J39" s="1"/>
    </row>
    <row r="40" spans="1:22" ht="12" customHeight="1" x14ac:dyDescent="0.2">
      <c r="A40" s="2"/>
      <c r="B40" s="1"/>
      <c r="C40" s="32"/>
      <c r="D40" s="1"/>
      <c r="E40" s="1"/>
      <c r="F40" s="25"/>
      <c r="G40" s="32"/>
      <c r="J40" s="1"/>
    </row>
    <row r="41" spans="1:22" ht="13.15" customHeight="1" x14ac:dyDescent="0.2">
      <c r="A41" s="2"/>
      <c r="B41" s="8" t="s">
        <v>25</v>
      </c>
      <c r="C41" s="32"/>
      <c r="D41" s="1"/>
      <c r="E41" s="1"/>
      <c r="F41" s="25"/>
      <c r="G41" s="32"/>
      <c r="J41" s="8" t="s">
        <v>25</v>
      </c>
    </row>
    <row r="42" spans="1:22" ht="12" customHeight="1" x14ac:dyDescent="0.2">
      <c r="A42" s="9" t="s">
        <v>264</v>
      </c>
      <c r="B42" s="10" t="s">
        <v>26</v>
      </c>
      <c r="C42" s="95">
        <v>154000</v>
      </c>
      <c r="D42" s="11">
        <v>149379</v>
      </c>
      <c r="E42" s="11">
        <v>9500</v>
      </c>
      <c r="F42" s="26">
        <f>SUM(D42:E42)</f>
        <v>158879</v>
      </c>
      <c r="G42" s="95">
        <v>156000</v>
      </c>
      <c r="J42" s="10" t="s">
        <v>26</v>
      </c>
    </row>
    <row r="43" spans="1:22" ht="12" customHeight="1" x14ac:dyDescent="0.2">
      <c r="A43" s="9" t="s">
        <v>265</v>
      </c>
      <c r="B43" s="10" t="s">
        <v>27</v>
      </c>
      <c r="C43" s="95">
        <v>500</v>
      </c>
      <c r="D43" s="11">
        <v>0</v>
      </c>
      <c r="E43" s="11">
        <v>0</v>
      </c>
      <c r="F43" s="26">
        <f t="shared" ref="F43:F46" si="6">SUM(D43:E43)</f>
        <v>0</v>
      </c>
      <c r="G43" s="32">
        <v>500</v>
      </c>
      <c r="J43" s="10" t="s">
        <v>27</v>
      </c>
    </row>
    <row r="44" spans="1:22" ht="12" customHeight="1" x14ac:dyDescent="0.2">
      <c r="A44" s="9" t="s">
        <v>266</v>
      </c>
      <c r="B44" s="10" t="s">
        <v>28</v>
      </c>
      <c r="C44" s="95">
        <v>400</v>
      </c>
      <c r="D44" s="11">
        <v>206</v>
      </c>
      <c r="E44" s="11">
        <v>75</v>
      </c>
      <c r="F44" s="26">
        <f t="shared" si="6"/>
        <v>281</v>
      </c>
      <c r="G44" s="32">
        <v>400</v>
      </c>
      <c r="J44" s="10" t="s">
        <v>28</v>
      </c>
    </row>
    <row r="45" spans="1:22" ht="12" customHeight="1" x14ac:dyDescent="0.2">
      <c r="A45" s="9" t="s">
        <v>267</v>
      </c>
      <c r="B45" s="10" t="s">
        <v>29</v>
      </c>
      <c r="C45" s="95">
        <v>9000</v>
      </c>
      <c r="D45" s="11">
        <v>9549</v>
      </c>
      <c r="E45" s="11">
        <v>125</v>
      </c>
      <c r="F45" s="26">
        <f t="shared" si="6"/>
        <v>9674</v>
      </c>
      <c r="G45" s="95">
        <v>9000</v>
      </c>
      <c r="J45" s="10" t="s">
        <v>29</v>
      </c>
    </row>
    <row r="46" spans="1:22" ht="12" customHeight="1" x14ac:dyDescent="0.2">
      <c r="A46" s="9" t="s">
        <v>268</v>
      </c>
      <c r="B46" s="10" t="s">
        <v>30</v>
      </c>
      <c r="C46" s="95">
        <v>2500</v>
      </c>
      <c r="D46" s="11">
        <v>6151</v>
      </c>
      <c r="E46" s="11">
        <v>350</v>
      </c>
      <c r="F46" s="26">
        <f t="shared" si="6"/>
        <v>6501</v>
      </c>
      <c r="G46" s="95">
        <v>3500</v>
      </c>
      <c r="J46" s="10" t="s">
        <v>30</v>
      </c>
    </row>
    <row r="47" spans="1:22" ht="12" customHeight="1" x14ac:dyDescent="0.2">
      <c r="A47" s="2"/>
      <c r="B47" s="1"/>
      <c r="C47" s="32"/>
      <c r="D47" s="1"/>
      <c r="E47" s="1"/>
      <c r="F47" s="25"/>
      <c r="G47" s="32"/>
      <c r="J47" s="1"/>
    </row>
    <row r="48" spans="1:22" ht="12" customHeight="1" x14ac:dyDescent="0.2">
      <c r="A48" s="2"/>
      <c r="B48" s="8" t="s">
        <v>31</v>
      </c>
      <c r="C48" s="37">
        <f>SUM(C42:C47)</f>
        <v>166400</v>
      </c>
      <c r="D48" s="37">
        <f t="shared" ref="D48:E48" si="7">SUM(D42:D47)</f>
        <v>165285</v>
      </c>
      <c r="E48" s="37">
        <f t="shared" si="7"/>
        <v>10050</v>
      </c>
      <c r="F48" s="37">
        <f>SUM(F42:F47)</f>
        <v>175335</v>
      </c>
      <c r="G48" s="37">
        <f>SUM(G42:G47)</f>
        <v>169400</v>
      </c>
      <c r="J48" s="8" t="s">
        <v>31</v>
      </c>
      <c r="K48">
        <f>SUM(K42:K46)</f>
        <v>0</v>
      </c>
      <c r="L48">
        <f t="shared" ref="L48:V48" si="8">SUM(L42:L46)</f>
        <v>0</v>
      </c>
      <c r="M48">
        <f t="shared" si="8"/>
        <v>0</v>
      </c>
      <c r="N48">
        <f t="shared" si="8"/>
        <v>0</v>
      </c>
      <c r="O48">
        <f t="shared" si="8"/>
        <v>0</v>
      </c>
      <c r="P48">
        <f t="shared" si="8"/>
        <v>0</v>
      </c>
      <c r="Q48">
        <f t="shared" si="8"/>
        <v>0</v>
      </c>
      <c r="R48">
        <f t="shared" si="8"/>
        <v>0</v>
      </c>
      <c r="S48">
        <f t="shared" si="8"/>
        <v>0</v>
      </c>
      <c r="T48">
        <f t="shared" si="8"/>
        <v>0</v>
      </c>
      <c r="U48">
        <f t="shared" si="8"/>
        <v>0</v>
      </c>
      <c r="V48">
        <f t="shared" si="8"/>
        <v>0</v>
      </c>
    </row>
    <row r="49" spans="1:22" ht="12" customHeight="1" x14ac:dyDescent="0.2">
      <c r="A49" s="2"/>
      <c r="B49" s="1"/>
      <c r="C49" s="32"/>
      <c r="D49" s="1"/>
      <c r="E49" s="1"/>
      <c r="F49" s="25"/>
      <c r="G49" s="32"/>
      <c r="J49" s="1"/>
    </row>
    <row r="50" spans="1:22" ht="12" customHeight="1" x14ac:dyDescent="0.2">
      <c r="A50" s="2"/>
      <c r="B50" s="1"/>
      <c r="C50" s="32"/>
      <c r="D50" s="1"/>
      <c r="E50" s="1"/>
      <c r="F50" s="25"/>
      <c r="G50" s="32"/>
      <c r="J50" s="1"/>
    </row>
    <row r="51" spans="1:22" ht="12" customHeight="1" x14ac:dyDescent="0.2">
      <c r="A51" s="2"/>
      <c r="B51" s="8" t="s">
        <v>32</v>
      </c>
      <c r="C51" s="32"/>
      <c r="D51" s="1"/>
      <c r="E51" s="1"/>
      <c r="F51" s="25"/>
      <c r="G51" s="32"/>
      <c r="J51" s="8" t="s">
        <v>32</v>
      </c>
    </row>
    <row r="52" spans="1:22" ht="12" customHeight="1" x14ac:dyDescent="0.2">
      <c r="A52" s="2"/>
      <c r="B52" s="1"/>
      <c r="C52" s="32"/>
      <c r="D52" s="1"/>
      <c r="E52" s="1"/>
      <c r="F52" s="25"/>
      <c r="G52" s="32"/>
      <c r="J52" s="1"/>
    </row>
    <row r="53" spans="1:22" ht="12" customHeight="1" x14ac:dyDescent="0.2">
      <c r="A53" s="9" t="s">
        <v>269</v>
      </c>
      <c r="B53" s="10" t="s">
        <v>33</v>
      </c>
      <c r="C53" s="95">
        <v>4000</v>
      </c>
      <c r="D53" s="11">
        <v>1844</v>
      </c>
      <c r="E53" s="11">
        <v>500</v>
      </c>
      <c r="F53" s="26">
        <f>SUM(D53:E53)</f>
        <v>2344</v>
      </c>
      <c r="G53" s="95">
        <v>4000</v>
      </c>
      <c r="J53" s="10" t="s">
        <v>33</v>
      </c>
    </row>
    <row r="54" spans="1:22" ht="12" customHeight="1" x14ac:dyDescent="0.2">
      <c r="A54" s="9" t="s">
        <v>270</v>
      </c>
      <c r="B54" s="10" t="s">
        <v>34</v>
      </c>
      <c r="C54" s="95">
        <v>8000</v>
      </c>
      <c r="D54" s="11">
        <v>1400</v>
      </c>
      <c r="E54" s="11">
        <v>8000</v>
      </c>
      <c r="F54" s="26">
        <f t="shared" ref="F54:F59" si="9">SUM(D54:E54)</f>
        <v>9400</v>
      </c>
      <c r="G54" s="95">
        <v>8000</v>
      </c>
      <c r="J54" s="10" t="s">
        <v>34</v>
      </c>
    </row>
    <row r="55" spans="1:22" ht="12" customHeight="1" x14ac:dyDescent="0.2">
      <c r="A55" s="9" t="s">
        <v>271</v>
      </c>
      <c r="B55" s="10" t="s">
        <v>35</v>
      </c>
      <c r="C55" s="95">
        <v>8000</v>
      </c>
      <c r="D55" s="11">
        <v>4652</v>
      </c>
      <c r="E55" s="11">
        <v>2000</v>
      </c>
      <c r="F55" s="26">
        <f t="shared" si="9"/>
        <v>6652</v>
      </c>
      <c r="G55" s="95">
        <v>7500</v>
      </c>
      <c r="J55" s="10" t="s">
        <v>35</v>
      </c>
    </row>
    <row r="56" spans="1:22" ht="12" customHeight="1" x14ac:dyDescent="0.2">
      <c r="A56" s="9" t="s">
        <v>272</v>
      </c>
      <c r="B56" s="10" t="s">
        <v>36</v>
      </c>
      <c r="C56" s="95">
        <v>500</v>
      </c>
      <c r="D56" s="11">
        <v>200</v>
      </c>
      <c r="E56" s="11">
        <v>0</v>
      </c>
      <c r="F56" s="26">
        <f t="shared" si="9"/>
        <v>200</v>
      </c>
      <c r="G56" s="32">
        <v>500</v>
      </c>
      <c r="J56" s="10" t="s">
        <v>36</v>
      </c>
    </row>
    <row r="57" spans="1:22" ht="12" customHeight="1" x14ac:dyDescent="0.2">
      <c r="A57" s="9" t="s">
        <v>273</v>
      </c>
      <c r="B57" s="10" t="s">
        <v>37</v>
      </c>
      <c r="C57" s="95">
        <v>250</v>
      </c>
      <c r="D57" s="11">
        <v>0</v>
      </c>
      <c r="E57" s="11">
        <v>0</v>
      </c>
      <c r="F57" s="26">
        <f t="shared" si="9"/>
        <v>0</v>
      </c>
      <c r="G57" s="32">
        <v>250</v>
      </c>
      <c r="J57" s="10" t="s">
        <v>37</v>
      </c>
    </row>
    <row r="58" spans="1:22" ht="12" customHeight="1" x14ac:dyDescent="0.2">
      <c r="A58" s="9" t="s">
        <v>274</v>
      </c>
      <c r="B58" s="10" t="s">
        <v>38</v>
      </c>
      <c r="C58" s="95">
        <v>900</v>
      </c>
      <c r="D58" s="11">
        <v>0</v>
      </c>
      <c r="E58" s="11">
        <v>0</v>
      </c>
      <c r="F58" s="26">
        <f t="shared" si="9"/>
        <v>0</v>
      </c>
      <c r="G58" s="32">
        <v>900</v>
      </c>
      <c r="J58" s="10" t="s">
        <v>38</v>
      </c>
    </row>
    <row r="59" spans="1:22" ht="12" customHeight="1" x14ac:dyDescent="0.2">
      <c r="A59" s="9" t="s">
        <v>464</v>
      </c>
      <c r="B59" s="10" t="s">
        <v>465</v>
      </c>
      <c r="C59" s="95">
        <v>0</v>
      </c>
      <c r="D59" s="11">
        <v>2375</v>
      </c>
      <c r="E59" s="11">
        <v>0</v>
      </c>
      <c r="F59" s="26">
        <f t="shared" si="9"/>
        <v>2375</v>
      </c>
      <c r="G59" s="95">
        <v>3000</v>
      </c>
      <c r="J59" s="10"/>
    </row>
    <row r="60" spans="1:22" ht="12" customHeight="1" x14ac:dyDescent="0.2">
      <c r="A60" s="2"/>
      <c r="B60" s="1"/>
      <c r="C60" s="32"/>
      <c r="D60" s="1"/>
      <c r="E60" s="1"/>
      <c r="F60" s="25"/>
      <c r="G60" s="32"/>
      <c r="J60" s="1"/>
    </row>
    <row r="61" spans="1:22" ht="12" customHeight="1" x14ac:dyDescent="0.2">
      <c r="A61" s="2"/>
      <c r="B61" s="1"/>
      <c r="C61" s="32"/>
      <c r="D61" s="1"/>
      <c r="E61" s="1"/>
      <c r="F61" s="25"/>
      <c r="G61" s="32"/>
      <c r="J61" s="1"/>
    </row>
    <row r="62" spans="1:22" ht="12" customHeight="1" x14ac:dyDescent="0.2">
      <c r="A62" s="2"/>
      <c r="B62" s="8" t="s">
        <v>39</v>
      </c>
      <c r="C62" s="37">
        <f>SUM(C53:C61)</f>
        <v>21650</v>
      </c>
      <c r="D62" s="37">
        <f>SUM(D53:D61)</f>
        <v>10471</v>
      </c>
      <c r="E62" s="37">
        <f t="shared" ref="E62" si="10">SUM(E53:E61)</f>
        <v>10500</v>
      </c>
      <c r="F62" s="37">
        <f>SUM(F53:F61)</f>
        <v>20971</v>
      </c>
      <c r="G62" s="37">
        <f>SUM(G53:G61)</f>
        <v>24150</v>
      </c>
      <c r="J62" s="8" t="s">
        <v>39</v>
      </c>
      <c r="K62">
        <f>SUM(K53:K58)</f>
        <v>0</v>
      </c>
      <c r="L62">
        <f t="shared" ref="L62:V62" si="11">SUM(L53:L58)</f>
        <v>0</v>
      </c>
      <c r="M62">
        <f t="shared" si="11"/>
        <v>0</v>
      </c>
      <c r="N62">
        <f t="shared" si="11"/>
        <v>0</v>
      </c>
      <c r="O62">
        <f t="shared" si="11"/>
        <v>0</v>
      </c>
      <c r="P62">
        <f t="shared" si="11"/>
        <v>0</v>
      </c>
      <c r="Q62">
        <f t="shared" si="11"/>
        <v>0</v>
      </c>
      <c r="R62">
        <f t="shared" si="11"/>
        <v>0</v>
      </c>
      <c r="S62">
        <f t="shared" si="11"/>
        <v>0</v>
      </c>
      <c r="T62">
        <f t="shared" si="11"/>
        <v>0</v>
      </c>
      <c r="U62">
        <f t="shared" si="11"/>
        <v>0</v>
      </c>
      <c r="V62">
        <f t="shared" si="11"/>
        <v>0</v>
      </c>
    </row>
    <row r="63" spans="1:22" ht="12" customHeight="1" x14ac:dyDescent="0.2">
      <c r="A63" s="2"/>
      <c r="B63" s="1"/>
      <c r="C63" s="32"/>
      <c r="D63" s="1"/>
      <c r="E63" s="1"/>
      <c r="F63" s="25"/>
      <c r="G63" s="32"/>
      <c r="J63" s="1"/>
    </row>
    <row r="64" spans="1:22" ht="12" customHeight="1" x14ac:dyDescent="0.2">
      <c r="A64" s="2"/>
      <c r="B64" s="1"/>
      <c r="C64" s="32"/>
      <c r="D64" s="1"/>
      <c r="E64" s="1"/>
      <c r="F64" s="25"/>
      <c r="G64" s="32"/>
      <c r="J64" s="1"/>
    </row>
    <row r="65" spans="1:22" ht="12" customHeight="1" x14ac:dyDescent="0.2">
      <c r="A65" s="2"/>
      <c r="B65" s="8" t="s">
        <v>40</v>
      </c>
      <c r="C65" s="32"/>
      <c r="D65" s="1"/>
      <c r="E65" s="1"/>
      <c r="F65" s="25"/>
      <c r="G65" s="32"/>
      <c r="J65" s="8" t="s">
        <v>40</v>
      </c>
    </row>
    <row r="66" spans="1:22" ht="12" customHeight="1" x14ac:dyDescent="0.2">
      <c r="A66" s="2"/>
      <c r="B66" s="1"/>
      <c r="C66" s="32"/>
      <c r="D66" s="1"/>
      <c r="E66" s="1"/>
      <c r="F66" s="25"/>
      <c r="G66" s="32"/>
      <c r="J66" s="1"/>
    </row>
    <row r="67" spans="1:22" ht="12" customHeight="1" x14ac:dyDescent="0.2">
      <c r="A67" s="9" t="s">
        <v>275</v>
      </c>
      <c r="B67" s="10" t="s">
        <v>41</v>
      </c>
      <c r="C67" s="95">
        <v>256852</v>
      </c>
      <c r="D67" s="11">
        <v>233125</v>
      </c>
      <c r="E67" s="11">
        <v>37000</v>
      </c>
      <c r="F67" s="26">
        <f>SUM(D67:E67)</f>
        <v>270125</v>
      </c>
      <c r="G67" s="95">
        <v>269694</v>
      </c>
      <c r="J67" s="10" t="s">
        <v>41</v>
      </c>
    </row>
    <row r="68" spans="1:22" ht="12" customHeight="1" x14ac:dyDescent="0.2">
      <c r="A68" s="9" t="s">
        <v>276</v>
      </c>
      <c r="B68" s="10" t="s">
        <v>42</v>
      </c>
      <c r="C68" s="95">
        <v>250</v>
      </c>
      <c r="D68" s="11">
        <v>0</v>
      </c>
      <c r="E68" s="11"/>
      <c r="F68" s="26">
        <f t="shared" ref="F68:F72" si="12">SUM(D68:E68)</f>
        <v>0</v>
      </c>
      <c r="G68" s="32">
        <v>0</v>
      </c>
      <c r="J68" s="10" t="s">
        <v>42</v>
      </c>
    </row>
    <row r="69" spans="1:22" ht="12" customHeight="1" x14ac:dyDescent="0.2">
      <c r="A69" s="9" t="s">
        <v>277</v>
      </c>
      <c r="B69" s="10" t="s">
        <v>43</v>
      </c>
      <c r="C69" s="95">
        <v>158981</v>
      </c>
      <c r="D69" s="11">
        <v>211974</v>
      </c>
      <c r="E69" s="1">
        <v>0</v>
      </c>
      <c r="F69" s="26">
        <f t="shared" si="12"/>
        <v>211974</v>
      </c>
      <c r="G69" s="95">
        <v>211974</v>
      </c>
      <c r="J69" s="10" t="s">
        <v>43</v>
      </c>
    </row>
    <row r="70" spans="1:22" ht="12" customHeight="1" x14ac:dyDescent="0.2">
      <c r="A70" s="9" t="s">
        <v>278</v>
      </c>
      <c r="B70" s="10" t="s">
        <v>44</v>
      </c>
      <c r="C70" s="95">
        <v>12300</v>
      </c>
      <c r="D70" s="11">
        <v>8792</v>
      </c>
      <c r="E70" s="11">
        <v>2000</v>
      </c>
      <c r="F70" s="26">
        <f t="shared" si="12"/>
        <v>10792</v>
      </c>
      <c r="G70" s="95">
        <v>15254</v>
      </c>
      <c r="J70" s="10" t="s">
        <v>44</v>
      </c>
    </row>
    <row r="71" spans="1:22" ht="12" customHeight="1" x14ac:dyDescent="0.2">
      <c r="A71" s="9" t="s">
        <v>279</v>
      </c>
      <c r="B71" s="10" t="s">
        <v>45</v>
      </c>
      <c r="C71" s="95">
        <v>3800</v>
      </c>
      <c r="D71" s="11">
        <v>3020</v>
      </c>
      <c r="E71" s="11">
        <v>180</v>
      </c>
      <c r="F71" s="26">
        <f t="shared" si="12"/>
        <v>3200</v>
      </c>
      <c r="G71" s="95">
        <v>4000</v>
      </c>
      <c r="J71" s="10" t="s">
        <v>45</v>
      </c>
    </row>
    <row r="72" spans="1:22" ht="12" customHeight="1" x14ac:dyDescent="0.2">
      <c r="A72" s="9" t="s">
        <v>280</v>
      </c>
      <c r="B72" s="10" t="s">
        <v>46</v>
      </c>
      <c r="C72" s="95">
        <v>4000</v>
      </c>
      <c r="D72" s="11">
        <v>2013</v>
      </c>
      <c r="E72" s="11">
        <v>50</v>
      </c>
      <c r="F72" s="26">
        <f t="shared" si="12"/>
        <v>2063</v>
      </c>
      <c r="G72" s="95">
        <v>3500</v>
      </c>
      <c r="J72" s="10" t="s">
        <v>46</v>
      </c>
    </row>
    <row r="73" spans="1:22" ht="12" customHeight="1" x14ac:dyDescent="0.2">
      <c r="A73" s="2"/>
      <c r="B73" s="1"/>
      <c r="C73" s="32"/>
      <c r="D73" s="1"/>
      <c r="E73" s="1"/>
      <c r="F73" s="25"/>
      <c r="G73" s="32"/>
      <c r="J73" s="1"/>
    </row>
    <row r="74" spans="1:22" ht="12" customHeight="1" x14ac:dyDescent="0.2">
      <c r="A74" s="2"/>
      <c r="B74" s="8" t="s">
        <v>47</v>
      </c>
      <c r="C74" s="95">
        <f>SUM(C67:C73)</f>
        <v>436183</v>
      </c>
      <c r="D74" s="95">
        <f t="shared" ref="D74:E74" si="13">SUM(D67:D73)</f>
        <v>458924</v>
      </c>
      <c r="E74" s="95">
        <f t="shared" si="13"/>
        <v>39230</v>
      </c>
      <c r="F74" s="95">
        <f>SUM(F67:F73)</f>
        <v>498154</v>
      </c>
      <c r="G74" s="95">
        <f>SUM(G67:G73)</f>
        <v>504422</v>
      </c>
      <c r="J74" s="8" t="s">
        <v>47</v>
      </c>
      <c r="K74">
        <f>SUM(K67:K72)</f>
        <v>0</v>
      </c>
      <c r="L74">
        <f t="shared" ref="L74:V74" si="14">SUM(L67:L72)</f>
        <v>0</v>
      </c>
      <c r="M74">
        <f t="shared" si="14"/>
        <v>0</v>
      </c>
      <c r="N74">
        <f t="shared" si="14"/>
        <v>0</v>
      </c>
      <c r="O74">
        <f t="shared" si="14"/>
        <v>0</v>
      </c>
      <c r="P74">
        <f t="shared" si="14"/>
        <v>0</v>
      </c>
      <c r="Q74">
        <f t="shared" si="14"/>
        <v>0</v>
      </c>
      <c r="R74">
        <f t="shared" si="14"/>
        <v>0</v>
      </c>
      <c r="S74">
        <f t="shared" si="14"/>
        <v>0</v>
      </c>
      <c r="T74">
        <f t="shared" si="14"/>
        <v>0</v>
      </c>
      <c r="U74">
        <f t="shared" si="14"/>
        <v>0</v>
      </c>
      <c r="V74">
        <f t="shared" si="14"/>
        <v>0</v>
      </c>
    </row>
    <row r="75" spans="1:22" ht="12" customHeight="1" x14ac:dyDescent="0.2">
      <c r="A75" s="2"/>
      <c r="B75" s="1"/>
      <c r="C75" s="32"/>
      <c r="D75" s="1"/>
      <c r="E75" s="1"/>
      <c r="F75" s="25"/>
      <c r="G75" s="32"/>
      <c r="J75" s="1"/>
    </row>
    <row r="76" spans="1:22" ht="12" customHeight="1" x14ac:dyDescent="0.2">
      <c r="A76" s="2"/>
      <c r="B76" s="8" t="s">
        <v>48</v>
      </c>
      <c r="C76" s="37">
        <f t="shared" ref="C76:E76" si="15">SUM(C29+C38+C48+C62+C74)</f>
        <v>2444308</v>
      </c>
      <c r="D76" s="37">
        <f t="shared" si="15"/>
        <v>2538115</v>
      </c>
      <c r="E76" s="37">
        <f t="shared" si="15"/>
        <v>89515</v>
      </c>
      <c r="F76" s="37">
        <f>SUM(F29+F38+F48+F62+F74)</f>
        <v>2627630</v>
      </c>
      <c r="G76" s="37">
        <f>SUM(G29+G38+G48+G62+G74)</f>
        <v>2650632</v>
      </c>
      <c r="H76" s="89"/>
      <c r="J76" s="8" t="s">
        <v>48</v>
      </c>
      <c r="K76">
        <f>+K29+K38+K48+K62+K74</f>
        <v>0</v>
      </c>
      <c r="L76">
        <f t="shared" ref="L76:V76" si="16">+L29+L38+L48+L62+L74</f>
        <v>0</v>
      </c>
      <c r="M76">
        <f t="shared" si="16"/>
        <v>0</v>
      </c>
      <c r="N76">
        <f t="shared" si="16"/>
        <v>0</v>
      </c>
      <c r="O76">
        <f t="shared" si="16"/>
        <v>0</v>
      </c>
      <c r="P76">
        <f t="shared" si="16"/>
        <v>0</v>
      </c>
      <c r="Q76">
        <f t="shared" si="16"/>
        <v>0</v>
      </c>
      <c r="R76">
        <f t="shared" si="16"/>
        <v>0</v>
      </c>
      <c r="S76">
        <f t="shared" si="16"/>
        <v>0</v>
      </c>
      <c r="T76">
        <f t="shared" si="16"/>
        <v>0</v>
      </c>
      <c r="U76">
        <f t="shared" si="16"/>
        <v>0</v>
      </c>
      <c r="V76">
        <f t="shared" si="16"/>
        <v>0</v>
      </c>
    </row>
    <row r="77" spans="1:22" ht="10.9" customHeight="1" x14ac:dyDescent="0.2">
      <c r="A77" s="2"/>
      <c r="B77" s="1"/>
      <c r="C77" s="1"/>
      <c r="D77" s="1"/>
      <c r="E77" s="1"/>
      <c r="F77" s="25"/>
      <c r="G77" s="32"/>
      <c r="J77" s="1"/>
    </row>
    <row r="78" spans="1:22" ht="12" customHeight="1" x14ac:dyDescent="0.2">
      <c r="A78" s="2"/>
      <c r="B78" s="1"/>
      <c r="C78" s="1"/>
      <c r="D78" s="1"/>
      <c r="E78" s="1"/>
      <c r="F78" s="25"/>
      <c r="G78" s="32"/>
      <c r="J78" s="1"/>
    </row>
    <row r="79" spans="1:22" ht="12" customHeight="1" x14ac:dyDescent="0.2">
      <c r="A79" s="2"/>
      <c r="B79" s="8" t="s">
        <v>49</v>
      </c>
      <c r="C79" s="1"/>
      <c r="D79" s="1"/>
      <c r="E79" s="1"/>
      <c r="F79" s="25"/>
      <c r="G79" s="32"/>
      <c r="H79" s="91"/>
      <c r="J79" s="8" t="s">
        <v>49</v>
      </c>
    </row>
    <row r="80" spans="1:22" ht="12" customHeight="1" x14ac:dyDescent="0.2">
      <c r="A80" s="9" t="s">
        <v>281</v>
      </c>
      <c r="B80" s="10" t="s">
        <v>50</v>
      </c>
      <c r="C80" s="95">
        <v>68000</v>
      </c>
      <c r="D80" s="11">
        <v>31633</v>
      </c>
      <c r="E80" s="11">
        <v>15000</v>
      </c>
      <c r="F80" s="26">
        <f>SUM(D80:E80)</f>
        <v>46633</v>
      </c>
      <c r="G80" s="95">
        <v>70000</v>
      </c>
      <c r="H80" s="91"/>
      <c r="J80" s="10" t="s">
        <v>50</v>
      </c>
    </row>
    <row r="81" spans="1:10" ht="12" customHeight="1" x14ac:dyDescent="0.2">
      <c r="A81" s="9" t="s">
        <v>282</v>
      </c>
      <c r="B81" s="10" t="s">
        <v>51</v>
      </c>
      <c r="C81" s="95">
        <v>1000</v>
      </c>
      <c r="D81" s="1">
        <v>0</v>
      </c>
      <c r="E81" s="1">
        <v>0</v>
      </c>
      <c r="F81" s="26">
        <f t="shared" ref="F81:F107" si="17">SUM(D81:E81)</f>
        <v>0</v>
      </c>
      <c r="G81" s="95">
        <v>1000</v>
      </c>
      <c r="J81" s="10" t="s">
        <v>51</v>
      </c>
    </row>
    <row r="82" spans="1:10" ht="12" customHeight="1" x14ac:dyDescent="0.2">
      <c r="A82" s="9" t="s">
        <v>283</v>
      </c>
      <c r="B82" s="10" t="s">
        <v>52</v>
      </c>
      <c r="C82" s="95">
        <v>26000</v>
      </c>
      <c r="D82" s="11">
        <v>10000</v>
      </c>
      <c r="E82" s="1">
        <v>15500</v>
      </c>
      <c r="F82" s="26">
        <f t="shared" si="17"/>
        <v>25500</v>
      </c>
      <c r="G82" s="95">
        <v>26000</v>
      </c>
      <c r="J82" s="10" t="s">
        <v>52</v>
      </c>
    </row>
    <row r="83" spans="1:10" ht="12" customHeight="1" x14ac:dyDescent="0.2">
      <c r="A83" s="9" t="s">
        <v>284</v>
      </c>
      <c r="B83" s="10" t="s">
        <v>53</v>
      </c>
      <c r="C83" s="95">
        <v>45000</v>
      </c>
      <c r="D83" s="11">
        <v>70546</v>
      </c>
      <c r="E83" s="11">
        <v>15000</v>
      </c>
      <c r="F83" s="26">
        <f t="shared" si="17"/>
        <v>85546</v>
      </c>
      <c r="G83" s="95">
        <v>50000</v>
      </c>
      <c r="J83" s="10" t="s">
        <v>53</v>
      </c>
    </row>
    <row r="84" spans="1:10" ht="12" customHeight="1" x14ac:dyDescent="0.2">
      <c r="A84" s="9" t="s">
        <v>285</v>
      </c>
      <c r="B84" s="10" t="s">
        <v>54</v>
      </c>
      <c r="C84" s="95">
        <v>25000</v>
      </c>
      <c r="D84" s="11">
        <v>19547</v>
      </c>
      <c r="E84" s="11">
        <v>10000</v>
      </c>
      <c r="F84" s="26">
        <f t="shared" si="17"/>
        <v>29547</v>
      </c>
      <c r="G84" s="95">
        <v>25000</v>
      </c>
      <c r="J84" s="10" t="s">
        <v>54</v>
      </c>
    </row>
    <row r="85" spans="1:10" ht="12" customHeight="1" x14ac:dyDescent="0.2">
      <c r="A85" s="9" t="s">
        <v>286</v>
      </c>
      <c r="B85" s="10" t="s">
        <v>55</v>
      </c>
      <c r="C85" s="95">
        <v>8500</v>
      </c>
      <c r="D85" s="11">
        <v>8295</v>
      </c>
      <c r="E85" s="11">
        <v>1000</v>
      </c>
      <c r="F85" s="26">
        <f t="shared" si="17"/>
        <v>9295</v>
      </c>
      <c r="G85" s="95">
        <v>9000</v>
      </c>
      <c r="J85" s="10" t="s">
        <v>55</v>
      </c>
    </row>
    <row r="86" spans="1:10" ht="12" customHeight="1" x14ac:dyDescent="0.2">
      <c r="A86" s="9" t="s">
        <v>287</v>
      </c>
      <c r="B86" s="10" t="s">
        <v>56</v>
      </c>
      <c r="C86" s="95">
        <v>332255</v>
      </c>
      <c r="D86" s="11">
        <v>269411</v>
      </c>
      <c r="E86" s="11">
        <v>55000</v>
      </c>
      <c r="F86" s="26">
        <f t="shared" si="17"/>
        <v>324411</v>
      </c>
      <c r="G86" s="95">
        <v>371615</v>
      </c>
      <c r="J86" s="10" t="s">
        <v>56</v>
      </c>
    </row>
    <row r="87" spans="1:10" ht="12" customHeight="1" x14ac:dyDescent="0.2">
      <c r="A87" s="9" t="s">
        <v>288</v>
      </c>
      <c r="B87" s="10" t="s">
        <v>57</v>
      </c>
      <c r="C87" s="95">
        <v>750</v>
      </c>
      <c r="D87" s="11">
        <v>369</v>
      </c>
      <c r="E87" s="11">
        <v>400</v>
      </c>
      <c r="F87" s="26">
        <f t="shared" si="17"/>
        <v>769</v>
      </c>
      <c r="G87" s="95">
        <v>1000</v>
      </c>
      <c r="J87" s="10" t="s">
        <v>57</v>
      </c>
    </row>
    <row r="88" spans="1:10" ht="12" customHeight="1" x14ac:dyDescent="0.2">
      <c r="A88" s="9" t="s">
        <v>289</v>
      </c>
      <c r="B88" s="10" t="s">
        <v>58</v>
      </c>
      <c r="C88" s="95">
        <v>2500</v>
      </c>
      <c r="D88" s="11">
        <v>2001</v>
      </c>
      <c r="E88" s="11">
        <v>390</v>
      </c>
      <c r="F88" s="26">
        <f t="shared" si="17"/>
        <v>2391</v>
      </c>
      <c r="G88" s="95">
        <v>2400</v>
      </c>
      <c r="J88" s="10" t="s">
        <v>58</v>
      </c>
    </row>
    <row r="89" spans="1:10" ht="12" customHeight="1" x14ac:dyDescent="0.2">
      <c r="A89" s="9" t="s">
        <v>290</v>
      </c>
      <c r="B89" s="10" t="s">
        <v>59</v>
      </c>
      <c r="C89" s="95">
        <v>57000</v>
      </c>
      <c r="D89" s="11">
        <v>52365</v>
      </c>
      <c r="E89" s="11">
        <v>9530</v>
      </c>
      <c r="F89" s="26">
        <f t="shared" si="17"/>
        <v>61895</v>
      </c>
      <c r="G89" s="32">
        <v>61250</v>
      </c>
      <c r="J89" s="10" t="s">
        <v>59</v>
      </c>
    </row>
    <row r="90" spans="1:10" ht="12" customHeight="1" x14ac:dyDescent="0.2">
      <c r="A90" s="9" t="s">
        <v>291</v>
      </c>
      <c r="B90" s="10" t="s">
        <v>60</v>
      </c>
      <c r="C90" s="95">
        <v>800</v>
      </c>
      <c r="D90" s="11">
        <v>484</v>
      </c>
      <c r="E90" s="11">
        <v>67</v>
      </c>
      <c r="F90" s="26">
        <f t="shared" si="17"/>
        <v>551</v>
      </c>
      <c r="G90" s="32">
        <v>600</v>
      </c>
      <c r="J90" s="10" t="s">
        <v>60</v>
      </c>
    </row>
    <row r="91" spans="1:10" ht="12" customHeight="1" x14ac:dyDescent="0.2">
      <c r="A91" s="9" t="s">
        <v>292</v>
      </c>
      <c r="B91" s="10" t="s">
        <v>61</v>
      </c>
      <c r="C91" s="95">
        <v>5000</v>
      </c>
      <c r="D91" s="11">
        <v>2987</v>
      </c>
      <c r="E91" s="11">
        <v>677</v>
      </c>
      <c r="F91" s="26">
        <f t="shared" si="17"/>
        <v>3664</v>
      </c>
      <c r="G91" s="32">
        <v>4100</v>
      </c>
      <c r="J91" s="10" t="s">
        <v>61</v>
      </c>
    </row>
    <row r="92" spans="1:10" ht="12" customHeight="1" x14ac:dyDescent="0.2">
      <c r="A92" s="9" t="s">
        <v>293</v>
      </c>
      <c r="B92" s="10" t="s">
        <v>62</v>
      </c>
      <c r="C92" s="95">
        <v>12000</v>
      </c>
      <c r="D92" s="11">
        <v>9139</v>
      </c>
      <c r="E92" s="11">
        <v>1851</v>
      </c>
      <c r="F92" s="26">
        <f t="shared" si="17"/>
        <v>10990</v>
      </c>
      <c r="G92" s="32">
        <v>17000</v>
      </c>
      <c r="J92" s="10" t="s">
        <v>62</v>
      </c>
    </row>
    <row r="93" spans="1:10" ht="12" customHeight="1" x14ac:dyDescent="0.2">
      <c r="A93" s="9" t="s">
        <v>294</v>
      </c>
      <c r="B93" s="10" t="s">
        <v>63</v>
      </c>
      <c r="C93" s="95">
        <v>2000</v>
      </c>
      <c r="D93" s="11">
        <v>1307</v>
      </c>
      <c r="E93" s="11">
        <v>355</v>
      </c>
      <c r="F93" s="26">
        <f t="shared" si="17"/>
        <v>1662</v>
      </c>
      <c r="G93" s="95">
        <v>1600</v>
      </c>
      <c r="J93" s="10" t="s">
        <v>63</v>
      </c>
    </row>
    <row r="94" spans="1:10" ht="12" customHeight="1" x14ac:dyDescent="0.2">
      <c r="A94" s="9" t="s">
        <v>295</v>
      </c>
      <c r="B94" s="10" t="s">
        <v>64</v>
      </c>
      <c r="C94" s="95">
        <v>16800</v>
      </c>
      <c r="D94" s="11">
        <v>15400</v>
      </c>
      <c r="E94" s="11">
        <v>2800</v>
      </c>
      <c r="F94" s="26">
        <f t="shared" si="17"/>
        <v>18200</v>
      </c>
      <c r="G94" s="32">
        <v>16800</v>
      </c>
      <c r="J94" s="10" t="s">
        <v>64</v>
      </c>
    </row>
    <row r="95" spans="1:10" ht="12" customHeight="1" x14ac:dyDescent="0.2">
      <c r="A95" s="9" t="s">
        <v>296</v>
      </c>
      <c r="B95" s="10" t="s">
        <v>65</v>
      </c>
      <c r="C95" s="95">
        <v>27000</v>
      </c>
      <c r="D95" s="11">
        <v>20711</v>
      </c>
      <c r="E95" s="11">
        <v>4287</v>
      </c>
      <c r="F95" s="26">
        <f t="shared" si="17"/>
        <v>24998</v>
      </c>
      <c r="G95" s="95">
        <v>30000</v>
      </c>
      <c r="J95" s="10" t="s">
        <v>65</v>
      </c>
    </row>
    <row r="96" spans="1:10" ht="12" customHeight="1" x14ac:dyDescent="0.2">
      <c r="A96" s="9" t="s">
        <v>297</v>
      </c>
      <c r="B96" s="10" t="s">
        <v>66</v>
      </c>
      <c r="C96" s="95">
        <v>2400</v>
      </c>
      <c r="D96" s="11">
        <v>1193</v>
      </c>
      <c r="E96" s="11">
        <v>0</v>
      </c>
      <c r="F96" s="26">
        <f t="shared" si="17"/>
        <v>1193</v>
      </c>
      <c r="G96" s="95">
        <v>1500</v>
      </c>
      <c r="J96" s="10" t="s">
        <v>66</v>
      </c>
    </row>
    <row r="97" spans="1:23" ht="12" customHeight="1" x14ac:dyDescent="0.2">
      <c r="A97" s="9" t="s">
        <v>298</v>
      </c>
      <c r="B97" s="10" t="s">
        <v>67</v>
      </c>
      <c r="C97" s="95">
        <v>100</v>
      </c>
      <c r="D97" s="21">
        <v>0</v>
      </c>
      <c r="E97" s="1">
        <v>0</v>
      </c>
      <c r="F97" s="26">
        <f t="shared" si="17"/>
        <v>0</v>
      </c>
      <c r="G97" s="32">
        <v>100</v>
      </c>
      <c r="J97" s="10" t="s">
        <v>67</v>
      </c>
    </row>
    <row r="98" spans="1:23" ht="12" customHeight="1" x14ac:dyDescent="0.2">
      <c r="A98" s="9" t="s">
        <v>299</v>
      </c>
      <c r="B98" s="105" t="s">
        <v>68</v>
      </c>
      <c r="C98" s="95">
        <v>9500</v>
      </c>
      <c r="D98" s="11">
        <v>7292</v>
      </c>
      <c r="E98" s="11">
        <v>1005</v>
      </c>
      <c r="F98" s="26">
        <f t="shared" si="17"/>
        <v>8297</v>
      </c>
      <c r="G98" s="95">
        <v>11000</v>
      </c>
      <c r="J98" s="10" t="s">
        <v>68</v>
      </c>
    </row>
    <row r="99" spans="1:23" ht="12" customHeight="1" x14ac:dyDescent="0.2">
      <c r="A99" s="9" t="s">
        <v>300</v>
      </c>
      <c r="B99" s="10" t="s">
        <v>69</v>
      </c>
      <c r="C99" s="95">
        <v>700</v>
      </c>
      <c r="D99" s="11">
        <v>54</v>
      </c>
      <c r="E99" s="11">
        <v>118</v>
      </c>
      <c r="F99" s="26">
        <f t="shared" si="17"/>
        <v>172</v>
      </c>
      <c r="G99" s="95">
        <v>1000</v>
      </c>
      <c r="J99" s="10" t="s">
        <v>69</v>
      </c>
    </row>
    <row r="100" spans="1:23" ht="12" customHeight="1" x14ac:dyDescent="0.2">
      <c r="A100" s="9" t="s">
        <v>301</v>
      </c>
      <c r="B100" s="10" t="s">
        <v>70</v>
      </c>
      <c r="C100" s="95">
        <v>500</v>
      </c>
      <c r="D100" s="11">
        <v>0</v>
      </c>
      <c r="E100" s="11">
        <v>180</v>
      </c>
      <c r="F100" s="26">
        <f t="shared" si="17"/>
        <v>180</v>
      </c>
      <c r="G100" s="32">
        <v>500</v>
      </c>
      <c r="J100" s="10" t="s">
        <v>70</v>
      </c>
    </row>
    <row r="101" spans="1:23" ht="12" customHeight="1" x14ac:dyDescent="0.2">
      <c r="A101" s="9" t="s">
        <v>302</v>
      </c>
      <c r="B101" s="10" t="s">
        <v>71</v>
      </c>
      <c r="C101" s="95">
        <v>6000</v>
      </c>
      <c r="D101" s="11">
        <v>4882</v>
      </c>
      <c r="E101" s="11">
        <v>1136</v>
      </c>
      <c r="F101" s="26">
        <f t="shared" si="17"/>
        <v>6018</v>
      </c>
      <c r="G101" s="95">
        <v>7000</v>
      </c>
      <c r="J101" s="10" t="s">
        <v>71</v>
      </c>
    </row>
    <row r="102" spans="1:23" ht="12" customHeight="1" x14ac:dyDescent="0.2">
      <c r="A102" s="9" t="s">
        <v>303</v>
      </c>
      <c r="B102" s="10" t="s">
        <v>72</v>
      </c>
      <c r="C102" s="95">
        <v>6000</v>
      </c>
      <c r="D102" s="11">
        <v>6618</v>
      </c>
      <c r="E102" s="11">
        <v>475</v>
      </c>
      <c r="F102" s="26">
        <f t="shared" si="17"/>
        <v>7093</v>
      </c>
      <c r="G102" s="95">
        <v>11000</v>
      </c>
      <c r="J102" s="10" t="s">
        <v>72</v>
      </c>
    </row>
    <row r="103" spans="1:23" ht="12" customHeight="1" x14ac:dyDescent="0.2">
      <c r="A103" s="9" t="s">
        <v>304</v>
      </c>
      <c r="B103" s="10" t="s">
        <v>73</v>
      </c>
      <c r="C103" s="95">
        <v>3000</v>
      </c>
      <c r="D103" s="11">
        <v>2179</v>
      </c>
      <c r="E103" s="11">
        <v>545</v>
      </c>
      <c r="F103" s="26">
        <f t="shared" si="17"/>
        <v>2724</v>
      </c>
      <c r="G103" s="95">
        <v>3000</v>
      </c>
      <c r="J103" s="10" t="s">
        <v>73</v>
      </c>
    </row>
    <row r="104" spans="1:23" ht="12" customHeight="1" x14ac:dyDescent="0.2">
      <c r="A104" s="9" t="s">
        <v>305</v>
      </c>
      <c r="B104" s="10" t="s">
        <v>226</v>
      </c>
      <c r="C104" s="95">
        <v>25000</v>
      </c>
      <c r="D104" s="11">
        <v>20128</v>
      </c>
      <c r="E104" s="11">
        <v>3360</v>
      </c>
      <c r="F104" s="26">
        <f t="shared" si="17"/>
        <v>23488</v>
      </c>
      <c r="G104" s="95">
        <v>27500</v>
      </c>
      <c r="J104" s="10" t="s">
        <v>226</v>
      </c>
      <c r="W104" s="54"/>
    </row>
    <row r="105" spans="1:23" ht="12" customHeight="1" x14ac:dyDescent="0.2">
      <c r="A105" s="9" t="s">
        <v>306</v>
      </c>
      <c r="B105" s="10" t="s">
        <v>74</v>
      </c>
      <c r="C105" s="95">
        <v>750</v>
      </c>
      <c r="D105" s="11">
        <v>867</v>
      </c>
      <c r="E105" s="11">
        <v>1000</v>
      </c>
      <c r="F105" s="26">
        <f t="shared" si="17"/>
        <v>1867</v>
      </c>
      <c r="G105" s="95">
        <v>1000</v>
      </c>
      <c r="J105" s="10" t="s">
        <v>74</v>
      </c>
    </row>
    <row r="106" spans="1:23" ht="12" customHeight="1" x14ac:dyDescent="0.2">
      <c r="A106" s="9" t="s">
        <v>307</v>
      </c>
      <c r="B106" s="10" t="s">
        <v>75</v>
      </c>
      <c r="C106" s="95">
        <v>1200</v>
      </c>
      <c r="D106" s="11">
        <v>1007</v>
      </c>
      <c r="E106" s="11">
        <v>100</v>
      </c>
      <c r="F106" s="26">
        <f t="shared" si="17"/>
        <v>1107</v>
      </c>
      <c r="G106" s="95">
        <v>1200</v>
      </c>
      <c r="J106" s="10" t="s">
        <v>75</v>
      </c>
    </row>
    <row r="107" spans="1:23" ht="12" customHeight="1" x14ac:dyDescent="0.2">
      <c r="A107" s="9" t="s">
        <v>308</v>
      </c>
      <c r="B107" s="10" t="s">
        <v>76</v>
      </c>
      <c r="C107" s="95">
        <v>16000</v>
      </c>
      <c r="D107" s="11">
        <v>10940</v>
      </c>
      <c r="E107" s="1">
        <v>0</v>
      </c>
      <c r="F107" s="26">
        <f t="shared" si="17"/>
        <v>10940</v>
      </c>
      <c r="G107" s="95">
        <v>16000</v>
      </c>
      <c r="J107" s="10" t="s">
        <v>76</v>
      </c>
    </row>
    <row r="108" spans="1:23" ht="12" customHeight="1" x14ac:dyDescent="0.2">
      <c r="A108" s="9" t="s">
        <v>309</v>
      </c>
      <c r="B108" s="10" t="s">
        <v>77</v>
      </c>
      <c r="C108" s="95">
        <v>8500</v>
      </c>
      <c r="D108" s="11">
        <v>1591</v>
      </c>
      <c r="E108" s="11">
        <v>1500</v>
      </c>
      <c r="F108" s="26">
        <f>SUM(D108:E108)</f>
        <v>3091</v>
      </c>
      <c r="G108" s="95">
        <v>8500</v>
      </c>
      <c r="J108" s="10" t="s">
        <v>77</v>
      </c>
    </row>
    <row r="110" spans="1:23" ht="12" customHeight="1" x14ac:dyDescent="0.2">
      <c r="A110" s="9" t="s">
        <v>310</v>
      </c>
      <c r="B110" s="10" t="s">
        <v>79</v>
      </c>
      <c r="C110" s="95">
        <v>200</v>
      </c>
      <c r="D110" s="11">
        <v>49</v>
      </c>
      <c r="E110" s="11">
        <v>100</v>
      </c>
      <c r="F110" s="26">
        <f>SUM(D110:E110)</f>
        <v>149</v>
      </c>
      <c r="G110" s="32">
        <v>200</v>
      </c>
      <c r="J110" s="10" t="s">
        <v>79</v>
      </c>
    </row>
    <row r="111" spans="1:23" ht="12" customHeight="1" x14ac:dyDescent="0.2">
      <c r="A111" s="9" t="s">
        <v>311</v>
      </c>
      <c r="B111" s="10" t="s">
        <v>80</v>
      </c>
      <c r="C111" s="95">
        <v>125</v>
      </c>
      <c r="D111" s="11">
        <v>415</v>
      </c>
      <c r="E111" s="11">
        <v>100</v>
      </c>
      <c r="F111" s="26">
        <f t="shared" ref="F111:F116" si="18">SUM(D111:E111)</f>
        <v>515</v>
      </c>
      <c r="G111" s="32">
        <v>500</v>
      </c>
      <c r="J111" s="10" t="s">
        <v>80</v>
      </c>
    </row>
    <row r="112" spans="1:23" ht="12" customHeight="1" x14ac:dyDescent="0.2">
      <c r="A112" s="9" t="s">
        <v>312</v>
      </c>
      <c r="B112" s="10" t="s">
        <v>81</v>
      </c>
      <c r="C112" s="95">
        <v>13000</v>
      </c>
      <c r="D112" s="11">
        <v>11030</v>
      </c>
      <c r="E112" s="11">
        <v>1711</v>
      </c>
      <c r="F112" s="26">
        <f t="shared" si="18"/>
        <v>12741</v>
      </c>
      <c r="G112" s="95">
        <v>14000</v>
      </c>
      <c r="J112" s="10" t="s">
        <v>81</v>
      </c>
    </row>
    <row r="113" spans="1:22" ht="12" customHeight="1" x14ac:dyDescent="0.2">
      <c r="A113" s="9" t="s">
        <v>313</v>
      </c>
      <c r="B113" s="10" t="s">
        <v>82</v>
      </c>
      <c r="C113" s="95">
        <v>2000</v>
      </c>
      <c r="D113" s="11">
        <v>831</v>
      </c>
      <c r="E113" s="11">
        <v>311</v>
      </c>
      <c r="F113" s="26">
        <f t="shared" si="18"/>
        <v>1142</v>
      </c>
      <c r="G113" s="95">
        <v>1750</v>
      </c>
      <c r="J113" s="10" t="s">
        <v>82</v>
      </c>
    </row>
    <row r="114" spans="1:22" ht="12" customHeight="1" x14ac:dyDescent="0.2">
      <c r="A114" s="9" t="s">
        <v>314</v>
      </c>
      <c r="B114" s="10" t="s">
        <v>83</v>
      </c>
      <c r="C114" s="95">
        <v>250</v>
      </c>
      <c r="D114" s="11">
        <v>202</v>
      </c>
      <c r="E114" s="11">
        <v>35</v>
      </c>
      <c r="F114" s="26">
        <f t="shared" si="18"/>
        <v>237</v>
      </c>
      <c r="G114" s="32">
        <v>275</v>
      </c>
      <c r="J114" s="10" t="s">
        <v>83</v>
      </c>
    </row>
    <row r="115" spans="1:22" ht="12" customHeight="1" x14ac:dyDescent="0.2">
      <c r="A115" s="9"/>
      <c r="B115" s="105" t="s">
        <v>454</v>
      </c>
      <c r="C115" s="95"/>
      <c r="D115" s="11"/>
      <c r="E115" s="11"/>
      <c r="F115" s="26">
        <f t="shared" si="18"/>
        <v>0</v>
      </c>
      <c r="G115" s="95">
        <v>20000</v>
      </c>
      <c r="J115" s="10"/>
    </row>
    <row r="116" spans="1:22" ht="12" customHeight="1" x14ac:dyDescent="0.2">
      <c r="A116" s="9" t="s">
        <v>315</v>
      </c>
      <c r="B116" s="10" t="s">
        <v>84</v>
      </c>
      <c r="C116" s="95">
        <v>6000</v>
      </c>
      <c r="D116" s="11">
        <v>2187</v>
      </c>
      <c r="E116" s="11">
        <v>0</v>
      </c>
      <c r="F116" s="26">
        <f t="shared" si="18"/>
        <v>2187</v>
      </c>
      <c r="G116" s="95">
        <v>2500</v>
      </c>
      <c r="J116" s="10" t="s">
        <v>84</v>
      </c>
    </row>
    <row r="117" spans="1:22" ht="12" customHeight="1" x14ac:dyDescent="0.2">
      <c r="A117" s="107">
        <v>51510</v>
      </c>
      <c r="B117" s="10" t="s">
        <v>475</v>
      </c>
      <c r="C117" s="95"/>
      <c r="D117" s="11"/>
      <c r="E117" s="11"/>
      <c r="F117" s="26"/>
      <c r="G117" s="95">
        <v>3900</v>
      </c>
      <c r="J117" s="10"/>
    </row>
    <row r="118" spans="1:22" ht="12" customHeight="1" x14ac:dyDescent="0.2">
      <c r="A118" s="9" t="s">
        <v>316</v>
      </c>
      <c r="B118" s="10" t="s">
        <v>85</v>
      </c>
      <c r="C118" s="95">
        <v>1500</v>
      </c>
      <c r="D118" s="103">
        <v>-150</v>
      </c>
      <c r="E118" s="11">
        <v>150</v>
      </c>
      <c r="F118" s="26">
        <f>SUM(D118:E118)</f>
        <v>0</v>
      </c>
      <c r="G118" s="95">
        <v>1000</v>
      </c>
      <c r="J118" s="10" t="s">
        <v>85</v>
      </c>
    </row>
    <row r="119" spans="1:22" ht="12" customHeight="1" x14ac:dyDescent="0.2">
      <c r="A119" s="2"/>
      <c r="B119" s="10" t="s">
        <v>86</v>
      </c>
      <c r="C119" s="32"/>
      <c r="D119" s="1"/>
      <c r="E119" s="1"/>
      <c r="F119" s="26"/>
      <c r="G119" s="32"/>
      <c r="J119" s="10" t="s">
        <v>86</v>
      </c>
    </row>
    <row r="120" spans="1:22" ht="12" customHeight="1" x14ac:dyDescent="0.2">
      <c r="A120" s="2"/>
      <c r="B120" s="1"/>
      <c r="C120" s="32"/>
      <c r="D120" s="1"/>
      <c r="E120" s="1"/>
      <c r="F120" s="30"/>
      <c r="G120" s="32"/>
      <c r="J120" s="1"/>
    </row>
    <row r="121" spans="1:22" ht="12" customHeight="1" x14ac:dyDescent="0.2">
      <c r="A121" s="2"/>
      <c r="B121" s="1"/>
      <c r="C121" s="32"/>
      <c r="D121" s="1"/>
      <c r="E121" s="1"/>
      <c r="F121" s="25"/>
      <c r="G121" s="32"/>
      <c r="J121" s="1"/>
    </row>
    <row r="122" spans="1:22" ht="12" customHeight="1" x14ac:dyDescent="0.2">
      <c r="A122" s="2"/>
      <c r="B122" s="8" t="s">
        <v>87</v>
      </c>
      <c r="C122" s="37">
        <f>SUM(C80:C119)</f>
        <v>732330</v>
      </c>
      <c r="D122" s="37">
        <f>SUM(D80:D119)</f>
        <v>585510</v>
      </c>
      <c r="E122" s="37">
        <f>SUM(E80:E119)</f>
        <v>143683</v>
      </c>
      <c r="F122" s="37">
        <f>SUM(F80:F119)</f>
        <v>729193</v>
      </c>
      <c r="G122" s="37">
        <f>SUM(G80:G119)</f>
        <v>820790</v>
      </c>
      <c r="J122" s="8" t="s">
        <v>87</v>
      </c>
      <c r="K122">
        <f t="shared" ref="K122:V122" si="19">SUM(K80:K119)</f>
        <v>0</v>
      </c>
      <c r="L122">
        <f t="shared" si="19"/>
        <v>0</v>
      </c>
      <c r="M122">
        <f t="shared" si="19"/>
        <v>0</v>
      </c>
      <c r="N122">
        <f t="shared" si="19"/>
        <v>0</v>
      </c>
      <c r="O122">
        <f t="shared" si="19"/>
        <v>0</v>
      </c>
      <c r="P122">
        <f t="shared" si="19"/>
        <v>0</v>
      </c>
      <c r="Q122">
        <f t="shared" si="19"/>
        <v>0</v>
      </c>
      <c r="R122">
        <f t="shared" si="19"/>
        <v>0</v>
      </c>
      <c r="S122">
        <f t="shared" si="19"/>
        <v>0</v>
      </c>
      <c r="T122">
        <f t="shared" si="19"/>
        <v>0</v>
      </c>
      <c r="U122">
        <f t="shared" si="19"/>
        <v>0</v>
      </c>
      <c r="V122">
        <f t="shared" si="19"/>
        <v>0</v>
      </c>
    </row>
    <row r="123" spans="1:22" ht="12" customHeight="1" x14ac:dyDescent="0.2">
      <c r="A123" s="2"/>
      <c r="B123" s="1"/>
      <c r="C123" s="32"/>
      <c r="D123" s="1"/>
      <c r="E123" s="1"/>
      <c r="F123" s="25"/>
      <c r="G123" s="32"/>
      <c r="J123" s="1"/>
    </row>
    <row r="124" spans="1:22" ht="12" customHeight="1" x14ac:dyDescent="0.2">
      <c r="A124" s="2"/>
      <c r="B124" s="1"/>
      <c r="C124" s="1"/>
      <c r="D124" s="1"/>
      <c r="E124" s="1"/>
      <c r="F124" s="25"/>
      <c r="G124" s="32"/>
      <c r="J124" s="1"/>
    </row>
    <row r="125" spans="1:22" ht="12" customHeight="1" x14ac:dyDescent="0.2">
      <c r="A125" s="2"/>
      <c r="B125" s="8" t="s">
        <v>88</v>
      </c>
      <c r="C125" s="1"/>
      <c r="D125" s="1"/>
      <c r="E125" s="1"/>
      <c r="F125" s="25"/>
      <c r="G125" s="32"/>
      <c r="J125" s="8" t="s">
        <v>88</v>
      </c>
    </row>
    <row r="126" spans="1:22" ht="12" customHeight="1" x14ac:dyDescent="0.2">
      <c r="A126" s="9" t="s">
        <v>317</v>
      </c>
      <c r="B126" s="10" t="s">
        <v>56</v>
      </c>
      <c r="C126" s="95">
        <v>265000</v>
      </c>
      <c r="D126" s="11">
        <v>214598</v>
      </c>
      <c r="E126" s="11">
        <v>45500</v>
      </c>
      <c r="F126" s="26">
        <f>SUM(D126:E126)</f>
        <v>260098</v>
      </c>
      <c r="G126" s="95">
        <v>286993</v>
      </c>
      <c r="J126" s="10" t="s">
        <v>56</v>
      </c>
    </row>
    <row r="127" spans="1:22" ht="12" customHeight="1" x14ac:dyDescent="0.2">
      <c r="A127" s="9" t="s">
        <v>318</v>
      </c>
      <c r="B127" s="10" t="s">
        <v>239</v>
      </c>
      <c r="C127" s="95">
        <v>40000</v>
      </c>
      <c r="D127" s="11">
        <v>30000</v>
      </c>
      <c r="E127" s="11">
        <v>10000</v>
      </c>
      <c r="F127" s="26">
        <f t="shared" ref="F127:F149" si="20">SUM(D127:E127)</f>
        <v>40000</v>
      </c>
      <c r="G127" s="32">
        <v>0</v>
      </c>
      <c r="J127" s="10"/>
    </row>
    <row r="128" spans="1:22" ht="12" customHeight="1" x14ac:dyDescent="0.2">
      <c r="A128" s="9" t="s">
        <v>319</v>
      </c>
      <c r="B128" s="10" t="s">
        <v>57</v>
      </c>
      <c r="C128" s="95">
        <v>3000</v>
      </c>
      <c r="D128" s="11">
        <v>1487</v>
      </c>
      <c r="E128" s="11">
        <v>750</v>
      </c>
      <c r="F128" s="26">
        <f t="shared" si="20"/>
        <v>2237</v>
      </c>
      <c r="G128" s="95">
        <v>3000</v>
      </c>
      <c r="J128" s="10" t="s">
        <v>57</v>
      </c>
    </row>
    <row r="129" spans="1:10" ht="12" customHeight="1" x14ac:dyDescent="0.2">
      <c r="A129" s="9" t="s">
        <v>320</v>
      </c>
      <c r="B129" s="10" t="s">
        <v>65</v>
      </c>
      <c r="C129" s="95">
        <v>22000</v>
      </c>
      <c r="D129" s="11">
        <v>17678</v>
      </c>
      <c r="E129" s="11">
        <v>3600</v>
      </c>
      <c r="F129" s="26">
        <f t="shared" si="20"/>
        <v>21278</v>
      </c>
      <c r="G129" s="95">
        <v>23000</v>
      </c>
      <c r="J129" s="10" t="s">
        <v>65</v>
      </c>
    </row>
    <row r="130" spans="1:10" ht="12" customHeight="1" x14ac:dyDescent="0.2">
      <c r="A130" s="9" t="s">
        <v>321</v>
      </c>
      <c r="B130" s="10" t="s">
        <v>59</v>
      </c>
      <c r="C130" s="95">
        <v>45000</v>
      </c>
      <c r="D130" s="11">
        <v>37860</v>
      </c>
      <c r="E130" s="11">
        <v>6750</v>
      </c>
      <c r="F130" s="26">
        <f t="shared" si="20"/>
        <v>44610</v>
      </c>
      <c r="G130" s="32">
        <v>47100</v>
      </c>
      <c r="J130" s="10" t="s">
        <v>59</v>
      </c>
    </row>
    <row r="131" spans="1:10" ht="12" customHeight="1" x14ac:dyDescent="0.2">
      <c r="A131" s="9" t="s">
        <v>322</v>
      </c>
      <c r="B131" s="10" t="s">
        <v>60</v>
      </c>
      <c r="C131" s="95">
        <v>600</v>
      </c>
      <c r="D131" s="11">
        <v>419</v>
      </c>
      <c r="E131" s="11">
        <v>84</v>
      </c>
      <c r="F131" s="26">
        <f t="shared" si="20"/>
        <v>503</v>
      </c>
      <c r="G131" s="32">
        <v>503</v>
      </c>
      <c r="J131" s="10" t="s">
        <v>60</v>
      </c>
    </row>
    <row r="132" spans="1:10" ht="12" customHeight="1" x14ac:dyDescent="0.2">
      <c r="A132" s="9"/>
      <c r="B132" s="10"/>
      <c r="C132" s="95"/>
      <c r="D132" s="1"/>
      <c r="E132" s="17"/>
      <c r="F132" s="26"/>
      <c r="G132" s="32"/>
      <c r="J132" s="10"/>
    </row>
    <row r="133" spans="1:10" ht="12" customHeight="1" x14ac:dyDescent="0.2">
      <c r="A133" s="9" t="s">
        <v>323</v>
      </c>
      <c r="B133" s="10" t="s">
        <v>61</v>
      </c>
      <c r="C133" s="95">
        <v>4300</v>
      </c>
      <c r="D133" s="11">
        <v>2776</v>
      </c>
      <c r="E133" s="11">
        <v>617</v>
      </c>
      <c r="F133" s="26">
        <f t="shared" si="20"/>
        <v>3393</v>
      </c>
      <c r="G133" s="32">
        <v>3800</v>
      </c>
      <c r="J133" s="10" t="s">
        <v>61</v>
      </c>
    </row>
    <row r="134" spans="1:10" ht="12" customHeight="1" x14ac:dyDescent="0.2">
      <c r="A134" s="9" t="s">
        <v>324</v>
      </c>
      <c r="B134" s="10" t="s">
        <v>66</v>
      </c>
      <c r="C134" s="95">
        <v>3200</v>
      </c>
      <c r="D134" s="11">
        <v>3644</v>
      </c>
      <c r="E134" s="11">
        <v>0</v>
      </c>
      <c r="F134" s="26">
        <f t="shared" si="20"/>
        <v>3644</v>
      </c>
      <c r="G134" s="95">
        <v>4000</v>
      </c>
      <c r="J134" s="10" t="s">
        <v>66</v>
      </c>
    </row>
    <row r="135" spans="1:10" ht="12" customHeight="1" x14ac:dyDescent="0.2">
      <c r="A135" s="9" t="s">
        <v>325</v>
      </c>
      <c r="B135" s="10" t="s">
        <v>62</v>
      </c>
      <c r="C135" s="95">
        <v>8000</v>
      </c>
      <c r="D135" s="11">
        <v>7225</v>
      </c>
      <c r="E135" s="11">
        <v>1500</v>
      </c>
      <c r="F135" s="26">
        <f t="shared" si="20"/>
        <v>8725</v>
      </c>
      <c r="G135" s="32">
        <v>12500</v>
      </c>
      <c r="J135" s="10" t="s">
        <v>62</v>
      </c>
    </row>
    <row r="136" spans="1:10" ht="12" customHeight="1" x14ac:dyDescent="0.2">
      <c r="A136" s="9" t="s">
        <v>326</v>
      </c>
      <c r="B136" s="10" t="s">
        <v>64</v>
      </c>
      <c r="C136" s="95">
        <v>14400</v>
      </c>
      <c r="D136" s="11">
        <v>11400</v>
      </c>
      <c r="E136" s="11">
        <v>2000</v>
      </c>
      <c r="F136" s="26">
        <f t="shared" si="20"/>
        <v>13400</v>
      </c>
      <c r="G136" s="32">
        <v>12000</v>
      </c>
      <c r="J136" s="10" t="s">
        <v>64</v>
      </c>
    </row>
    <row r="137" spans="1:10" ht="12" customHeight="1" x14ac:dyDescent="0.2">
      <c r="A137" s="9" t="s">
        <v>327</v>
      </c>
      <c r="B137" s="10" t="s">
        <v>89</v>
      </c>
      <c r="C137" s="95">
        <v>4500</v>
      </c>
      <c r="D137" s="11">
        <v>737</v>
      </c>
      <c r="E137" s="11">
        <v>575</v>
      </c>
      <c r="F137" s="26">
        <f t="shared" si="20"/>
        <v>1312</v>
      </c>
      <c r="G137" s="32">
        <v>4500</v>
      </c>
      <c r="J137" s="10" t="s">
        <v>89</v>
      </c>
    </row>
    <row r="138" spans="1:10" ht="12" customHeight="1" x14ac:dyDescent="0.2">
      <c r="A138" s="9" t="s">
        <v>328</v>
      </c>
      <c r="B138" s="10" t="s">
        <v>90</v>
      </c>
      <c r="C138" s="95">
        <v>500</v>
      </c>
      <c r="D138" s="11">
        <v>0</v>
      </c>
      <c r="E138" s="1">
        <v>400</v>
      </c>
      <c r="F138" s="26">
        <f t="shared" si="20"/>
        <v>400</v>
      </c>
      <c r="G138" s="32">
        <v>500</v>
      </c>
      <c r="J138" s="10" t="s">
        <v>90</v>
      </c>
    </row>
    <row r="139" spans="1:10" ht="12" customHeight="1" x14ac:dyDescent="0.2">
      <c r="A139" s="9" t="s">
        <v>329</v>
      </c>
      <c r="B139" s="10" t="s">
        <v>91</v>
      </c>
      <c r="C139" s="95">
        <v>5500</v>
      </c>
      <c r="D139" s="11">
        <v>5056</v>
      </c>
      <c r="E139" s="11">
        <v>778</v>
      </c>
      <c r="F139" s="26">
        <f t="shared" si="20"/>
        <v>5834</v>
      </c>
      <c r="G139" s="95">
        <v>6200</v>
      </c>
      <c r="J139" s="10" t="s">
        <v>91</v>
      </c>
    </row>
    <row r="140" spans="1:10" ht="12" customHeight="1" x14ac:dyDescent="0.2">
      <c r="A140" s="9" t="s">
        <v>330</v>
      </c>
      <c r="B140" s="10" t="s">
        <v>92</v>
      </c>
      <c r="C140" s="95">
        <v>1500</v>
      </c>
      <c r="D140" s="11">
        <v>399</v>
      </c>
      <c r="E140" s="11">
        <v>600</v>
      </c>
      <c r="F140" s="26">
        <f t="shared" si="20"/>
        <v>999</v>
      </c>
      <c r="G140" s="32">
        <v>1600</v>
      </c>
      <c r="J140" s="10" t="s">
        <v>92</v>
      </c>
    </row>
    <row r="141" spans="1:10" ht="12" customHeight="1" x14ac:dyDescent="0.2">
      <c r="A141" s="9" t="s">
        <v>331</v>
      </c>
      <c r="B141" s="10" t="s">
        <v>93</v>
      </c>
      <c r="C141" s="95">
        <v>1500</v>
      </c>
      <c r="D141" s="11">
        <v>0</v>
      </c>
      <c r="E141" s="11">
        <v>0</v>
      </c>
      <c r="F141" s="26">
        <f t="shared" si="20"/>
        <v>0</v>
      </c>
      <c r="G141" s="32">
        <v>1500</v>
      </c>
      <c r="J141" s="10" t="s">
        <v>93</v>
      </c>
    </row>
    <row r="142" spans="1:10" ht="12" customHeight="1" x14ac:dyDescent="0.2">
      <c r="A142" s="9" t="s">
        <v>332</v>
      </c>
      <c r="B142" s="10" t="s">
        <v>94</v>
      </c>
      <c r="C142" s="95">
        <v>500</v>
      </c>
      <c r="D142" s="11">
        <v>0</v>
      </c>
      <c r="E142" s="1">
        <v>0</v>
      </c>
      <c r="F142" s="26">
        <f t="shared" si="20"/>
        <v>0</v>
      </c>
      <c r="G142" s="32">
        <v>500</v>
      </c>
      <c r="J142" s="10" t="s">
        <v>94</v>
      </c>
    </row>
    <row r="143" spans="1:10" ht="12" customHeight="1" x14ac:dyDescent="0.2">
      <c r="A143" s="9" t="s">
        <v>333</v>
      </c>
      <c r="B143" s="10" t="s">
        <v>95</v>
      </c>
      <c r="C143" s="95">
        <v>1000</v>
      </c>
      <c r="D143" s="11">
        <v>14</v>
      </c>
      <c r="E143" s="1">
        <v>750</v>
      </c>
      <c r="F143" s="26">
        <f t="shared" si="20"/>
        <v>764</v>
      </c>
      <c r="G143" s="95">
        <v>1000</v>
      </c>
      <c r="J143" s="10" t="s">
        <v>95</v>
      </c>
    </row>
    <row r="144" spans="1:10" ht="12" customHeight="1" x14ac:dyDescent="0.2">
      <c r="A144" s="9" t="s">
        <v>334</v>
      </c>
      <c r="B144" s="10" t="s">
        <v>96</v>
      </c>
      <c r="C144" s="95">
        <v>2100</v>
      </c>
      <c r="D144" s="11">
        <v>1716</v>
      </c>
      <c r="E144" s="1">
        <v>577</v>
      </c>
      <c r="F144" s="26">
        <f t="shared" si="20"/>
        <v>2293</v>
      </c>
      <c r="G144" s="95">
        <v>2500</v>
      </c>
      <c r="J144" s="10" t="s">
        <v>96</v>
      </c>
    </row>
    <row r="145" spans="1:22" ht="12" customHeight="1" x14ac:dyDescent="0.2">
      <c r="A145" s="9" t="s">
        <v>335</v>
      </c>
      <c r="B145" s="10" t="s">
        <v>466</v>
      </c>
      <c r="C145" s="95">
        <v>500</v>
      </c>
      <c r="D145" s="11">
        <v>910</v>
      </c>
      <c r="E145" s="1">
        <v>100</v>
      </c>
      <c r="F145" s="26">
        <f t="shared" si="20"/>
        <v>1010</v>
      </c>
      <c r="G145" s="32">
        <v>750</v>
      </c>
      <c r="J145" s="10" t="s">
        <v>97</v>
      </c>
    </row>
    <row r="146" spans="1:22" ht="12" customHeight="1" x14ac:dyDescent="0.2">
      <c r="A146" s="9" t="s">
        <v>336</v>
      </c>
      <c r="B146" s="10" t="s">
        <v>467</v>
      </c>
      <c r="C146" s="95">
        <v>500</v>
      </c>
      <c r="D146" s="11">
        <v>737</v>
      </c>
      <c r="E146" s="1">
        <v>100</v>
      </c>
      <c r="F146" s="26">
        <f t="shared" si="20"/>
        <v>837</v>
      </c>
      <c r="G146" s="32">
        <v>750</v>
      </c>
      <c r="J146" s="10" t="s">
        <v>97</v>
      </c>
    </row>
    <row r="147" spans="1:22" ht="12" customHeight="1" x14ac:dyDescent="0.2">
      <c r="A147" s="9" t="s">
        <v>337</v>
      </c>
      <c r="B147" s="10" t="s">
        <v>23</v>
      </c>
      <c r="C147" s="95">
        <v>32000</v>
      </c>
      <c r="D147" s="11">
        <v>34213</v>
      </c>
      <c r="E147" s="11">
        <v>7500</v>
      </c>
      <c r="F147" s="26">
        <f t="shared" si="20"/>
        <v>41713</v>
      </c>
      <c r="G147" s="95">
        <v>35000</v>
      </c>
      <c r="J147" s="10" t="s">
        <v>23</v>
      </c>
    </row>
    <row r="148" spans="1:22" ht="12" customHeight="1" x14ac:dyDescent="0.2">
      <c r="A148" s="9" t="s">
        <v>338</v>
      </c>
      <c r="B148" s="10" t="s">
        <v>98</v>
      </c>
      <c r="C148" s="95">
        <v>500</v>
      </c>
      <c r="D148" s="11">
        <v>0</v>
      </c>
      <c r="E148" s="11">
        <v>0</v>
      </c>
      <c r="F148" s="26">
        <f t="shared" si="20"/>
        <v>0</v>
      </c>
      <c r="G148" s="32">
        <v>500</v>
      </c>
      <c r="J148" s="10" t="s">
        <v>98</v>
      </c>
    </row>
    <row r="149" spans="1:22" ht="12" customHeight="1" x14ac:dyDescent="0.2">
      <c r="A149" s="9" t="s">
        <v>339</v>
      </c>
      <c r="B149" s="10" t="s">
        <v>99</v>
      </c>
      <c r="C149" s="95">
        <v>2000</v>
      </c>
      <c r="D149" s="1">
        <v>0</v>
      </c>
      <c r="E149" s="48">
        <v>1300</v>
      </c>
      <c r="F149" s="26">
        <f t="shared" si="20"/>
        <v>1300</v>
      </c>
      <c r="G149" s="95">
        <v>2000</v>
      </c>
      <c r="J149" s="10" t="s">
        <v>99</v>
      </c>
    </row>
    <row r="150" spans="1:22" ht="12" customHeight="1" x14ac:dyDescent="0.2">
      <c r="A150" s="2"/>
      <c r="B150" s="1"/>
      <c r="C150" s="32"/>
      <c r="D150" s="1"/>
      <c r="E150" s="1"/>
      <c r="F150" s="25"/>
      <c r="G150" s="32"/>
      <c r="J150" s="1"/>
    </row>
    <row r="151" spans="1:22" ht="12" customHeight="1" x14ac:dyDescent="0.2">
      <c r="A151" s="2"/>
      <c r="B151" s="8" t="s">
        <v>100</v>
      </c>
      <c r="C151" s="37">
        <f>SUM(C126:C149)</f>
        <v>458100</v>
      </c>
      <c r="D151" s="37">
        <f t="shared" ref="D151:E151" si="21">SUM(D126:D149)</f>
        <v>370869</v>
      </c>
      <c r="E151" s="37">
        <f t="shared" si="21"/>
        <v>83481</v>
      </c>
      <c r="F151" s="37">
        <f>SUM(F126:F149)</f>
        <v>454350</v>
      </c>
      <c r="G151" s="37">
        <f>SUM(G126:G149)</f>
        <v>450196</v>
      </c>
      <c r="J151" s="8" t="s">
        <v>100</v>
      </c>
      <c r="K151">
        <f t="shared" ref="K151:V151" si="22">SUM(K126:K149)</f>
        <v>0</v>
      </c>
      <c r="L151">
        <f t="shared" si="22"/>
        <v>0</v>
      </c>
      <c r="M151">
        <f t="shared" si="22"/>
        <v>0</v>
      </c>
      <c r="N151">
        <f t="shared" si="22"/>
        <v>0</v>
      </c>
      <c r="O151">
        <f t="shared" si="22"/>
        <v>0</v>
      </c>
      <c r="P151">
        <f t="shared" si="22"/>
        <v>0</v>
      </c>
      <c r="Q151">
        <f t="shared" si="22"/>
        <v>0</v>
      </c>
      <c r="R151">
        <f t="shared" si="22"/>
        <v>0</v>
      </c>
      <c r="S151">
        <f t="shared" si="22"/>
        <v>0</v>
      </c>
      <c r="T151">
        <f t="shared" si="22"/>
        <v>0</v>
      </c>
      <c r="U151">
        <f t="shared" si="22"/>
        <v>0</v>
      </c>
      <c r="V151">
        <f t="shared" si="22"/>
        <v>0</v>
      </c>
    </row>
    <row r="152" spans="1:22" ht="12" customHeight="1" x14ac:dyDescent="0.2">
      <c r="A152" s="2"/>
      <c r="B152" s="1"/>
      <c r="C152" s="32"/>
      <c r="D152" s="1"/>
      <c r="E152" s="1"/>
      <c r="F152" s="25"/>
      <c r="G152" s="32"/>
    </row>
    <row r="153" spans="1:22" ht="12" customHeight="1" x14ac:dyDescent="0.2">
      <c r="A153" s="33"/>
      <c r="B153" s="34"/>
      <c r="C153" s="1"/>
      <c r="D153" s="1"/>
      <c r="E153" s="1"/>
      <c r="F153" s="25"/>
      <c r="G153" s="32"/>
    </row>
    <row r="154" spans="1:22" ht="12" customHeight="1" x14ac:dyDescent="0.2">
      <c r="A154" s="2"/>
      <c r="B154" s="8" t="s">
        <v>202</v>
      </c>
      <c r="C154" s="1"/>
      <c r="D154" s="1"/>
      <c r="E154" s="1"/>
      <c r="F154" s="25"/>
      <c r="G154" s="32"/>
      <c r="J154" s="8" t="s">
        <v>202</v>
      </c>
    </row>
    <row r="155" spans="1:22" ht="12" customHeight="1" x14ac:dyDescent="0.2">
      <c r="A155" s="9" t="s">
        <v>340</v>
      </c>
      <c r="B155" s="10" t="s">
        <v>56</v>
      </c>
      <c r="C155" s="95">
        <v>279000</v>
      </c>
      <c r="D155" s="11">
        <v>228946</v>
      </c>
      <c r="E155" s="11">
        <v>53000</v>
      </c>
      <c r="F155" s="26">
        <f>SUM(D155:E155)</f>
        <v>281946</v>
      </c>
      <c r="G155" s="95">
        <v>347255</v>
      </c>
      <c r="J155" s="10" t="s">
        <v>56</v>
      </c>
    </row>
    <row r="156" spans="1:22" ht="12" customHeight="1" x14ac:dyDescent="0.2">
      <c r="A156" s="9" t="s">
        <v>341</v>
      </c>
      <c r="B156" s="10" t="s">
        <v>57</v>
      </c>
      <c r="C156" s="95">
        <v>7500</v>
      </c>
      <c r="D156" s="11">
        <v>2624</v>
      </c>
      <c r="E156" s="11">
        <v>1000</v>
      </c>
      <c r="F156" s="26">
        <f>SUM(D156:E156)</f>
        <v>3624</v>
      </c>
      <c r="G156" s="32">
        <v>5000</v>
      </c>
      <c r="J156" s="10" t="s">
        <v>57</v>
      </c>
    </row>
    <row r="157" spans="1:22" ht="12" customHeight="1" x14ac:dyDescent="0.2">
      <c r="A157" s="9" t="s">
        <v>342</v>
      </c>
      <c r="B157" s="10" t="s">
        <v>65</v>
      </c>
      <c r="C157" s="95">
        <v>23000</v>
      </c>
      <c r="D157" s="11">
        <v>18926</v>
      </c>
      <c r="E157" s="11">
        <v>4200</v>
      </c>
      <c r="F157" s="26">
        <f t="shared" ref="F157:F200" si="23">SUM(D157:E157)</f>
        <v>23126</v>
      </c>
      <c r="G157" s="95">
        <v>28000</v>
      </c>
      <c r="J157" s="10" t="s">
        <v>65</v>
      </c>
    </row>
    <row r="158" spans="1:22" ht="12" customHeight="1" x14ac:dyDescent="0.2">
      <c r="A158" s="9" t="s">
        <v>343</v>
      </c>
      <c r="B158" s="10" t="s">
        <v>59</v>
      </c>
      <c r="C158" s="95">
        <v>40200</v>
      </c>
      <c r="D158" s="11">
        <v>32986</v>
      </c>
      <c r="E158" s="11">
        <v>6000</v>
      </c>
      <c r="F158" s="26">
        <f t="shared" si="23"/>
        <v>38986</v>
      </c>
      <c r="G158" s="32">
        <v>52500</v>
      </c>
      <c r="J158" s="10" t="s">
        <v>59</v>
      </c>
    </row>
    <row r="159" spans="1:22" ht="12" customHeight="1" x14ac:dyDescent="0.2">
      <c r="A159" s="9" t="s">
        <v>344</v>
      </c>
      <c r="B159" s="10" t="s">
        <v>60</v>
      </c>
      <c r="C159" s="95">
        <v>650</v>
      </c>
      <c r="D159" s="11">
        <v>449</v>
      </c>
      <c r="E159" s="11">
        <v>91</v>
      </c>
      <c r="F159" s="26">
        <f t="shared" si="23"/>
        <v>540</v>
      </c>
      <c r="G159" s="32">
        <v>655</v>
      </c>
      <c r="J159" s="10" t="s">
        <v>60</v>
      </c>
    </row>
    <row r="160" spans="1:22" ht="12" customHeight="1" x14ac:dyDescent="0.2">
      <c r="A160" s="9" t="s">
        <v>345</v>
      </c>
      <c r="B160" s="10" t="s">
        <v>61</v>
      </c>
      <c r="C160" s="95">
        <v>4800</v>
      </c>
      <c r="D160" s="11">
        <v>2812</v>
      </c>
      <c r="E160" s="11">
        <v>615</v>
      </c>
      <c r="F160" s="26">
        <f t="shared" si="23"/>
        <v>3427</v>
      </c>
      <c r="G160" s="32">
        <v>4500</v>
      </c>
      <c r="J160" s="10" t="s">
        <v>61</v>
      </c>
    </row>
    <row r="161" spans="1:10" ht="12" customHeight="1" x14ac:dyDescent="0.2">
      <c r="A161" s="9" t="s">
        <v>346</v>
      </c>
      <c r="B161" s="10" t="s">
        <v>66</v>
      </c>
      <c r="C161" s="95">
        <v>8000</v>
      </c>
      <c r="D161" s="11">
        <v>4571</v>
      </c>
      <c r="E161" s="11">
        <v>0</v>
      </c>
      <c r="F161" s="26">
        <f t="shared" si="23"/>
        <v>4571</v>
      </c>
      <c r="G161" s="95">
        <v>6000</v>
      </c>
      <c r="J161" s="10" t="s">
        <v>66</v>
      </c>
    </row>
    <row r="162" spans="1:10" ht="12" customHeight="1" x14ac:dyDescent="0.2">
      <c r="A162" s="9" t="s">
        <v>347</v>
      </c>
      <c r="B162" s="10" t="s">
        <v>62</v>
      </c>
      <c r="C162" s="95">
        <v>13500</v>
      </c>
      <c r="D162" s="11">
        <v>8312</v>
      </c>
      <c r="E162" s="11">
        <v>1500</v>
      </c>
      <c r="F162" s="26">
        <f t="shared" si="23"/>
        <v>9812</v>
      </c>
      <c r="G162" s="32">
        <v>10000</v>
      </c>
      <c r="J162" s="10" t="s">
        <v>62</v>
      </c>
    </row>
    <row r="163" spans="1:10" ht="12" customHeight="1" x14ac:dyDescent="0.2">
      <c r="A163" s="9" t="s">
        <v>348</v>
      </c>
      <c r="B163" s="10" t="s">
        <v>64</v>
      </c>
      <c r="C163" s="95">
        <v>12000</v>
      </c>
      <c r="D163" s="11">
        <v>8800</v>
      </c>
      <c r="E163" s="11">
        <v>1600</v>
      </c>
      <c r="F163" s="26">
        <f t="shared" si="23"/>
        <v>10400</v>
      </c>
      <c r="G163" s="32">
        <v>12000</v>
      </c>
      <c r="J163" s="10" t="s">
        <v>64</v>
      </c>
    </row>
    <row r="164" spans="1:10" ht="12" customHeight="1" x14ac:dyDescent="0.2">
      <c r="A164" s="9" t="s">
        <v>349</v>
      </c>
      <c r="B164" s="10" t="s">
        <v>101</v>
      </c>
      <c r="C164" s="95">
        <v>5000</v>
      </c>
      <c r="D164" s="11">
        <v>5271</v>
      </c>
      <c r="E164" s="11">
        <v>1000</v>
      </c>
      <c r="F164" s="26">
        <f t="shared" si="23"/>
        <v>6271</v>
      </c>
      <c r="G164" s="95">
        <v>2500</v>
      </c>
      <c r="J164" s="10" t="s">
        <v>101</v>
      </c>
    </row>
    <row r="165" spans="1:10" ht="12" customHeight="1" x14ac:dyDescent="0.2">
      <c r="A165" s="9" t="s">
        <v>350</v>
      </c>
      <c r="B165" s="10" t="s">
        <v>93</v>
      </c>
      <c r="C165" s="95">
        <v>1500</v>
      </c>
      <c r="D165" s="11">
        <v>52</v>
      </c>
      <c r="E165" s="11">
        <v>335</v>
      </c>
      <c r="F165" s="26">
        <f t="shared" si="23"/>
        <v>387</v>
      </c>
      <c r="G165" s="95">
        <v>1500</v>
      </c>
      <c r="J165" s="10" t="s">
        <v>93</v>
      </c>
    </row>
    <row r="166" spans="1:10" ht="12" customHeight="1" x14ac:dyDescent="0.2">
      <c r="A166" s="9" t="s">
        <v>351</v>
      </c>
      <c r="B166" s="10" t="s">
        <v>102</v>
      </c>
      <c r="C166" s="95">
        <v>12000</v>
      </c>
      <c r="D166" s="11">
        <v>7397</v>
      </c>
      <c r="E166" s="11">
        <v>4000</v>
      </c>
      <c r="F166" s="26">
        <f t="shared" si="23"/>
        <v>11397</v>
      </c>
      <c r="G166" s="95">
        <v>13425</v>
      </c>
      <c r="J166" s="10" t="s">
        <v>102</v>
      </c>
    </row>
    <row r="167" spans="1:10" ht="12" customHeight="1" x14ac:dyDescent="0.2">
      <c r="A167" s="9" t="s">
        <v>352</v>
      </c>
      <c r="B167" s="10" t="s">
        <v>103</v>
      </c>
      <c r="C167" s="95">
        <v>1000</v>
      </c>
      <c r="D167" s="11">
        <v>984</v>
      </c>
      <c r="E167" s="11">
        <v>0</v>
      </c>
      <c r="F167" s="26">
        <f t="shared" si="23"/>
        <v>984</v>
      </c>
      <c r="G167" s="95">
        <v>1000</v>
      </c>
      <c r="J167" s="10" t="s">
        <v>103</v>
      </c>
    </row>
    <row r="168" spans="1:10" ht="12" customHeight="1" x14ac:dyDescent="0.2">
      <c r="A168" s="9" t="s">
        <v>353</v>
      </c>
      <c r="B168" s="10" t="s">
        <v>104</v>
      </c>
      <c r="C168" s="95">
        <v>2000</v>
      </c>
      <c r="D168" s="11">
        <v>2089</v>
      </c>
      <c r="E168" s="11">
        <v>0</v>
      </c>
      <c r="F168" s="26">
        <f t="shared" si="23"/>
        <v>2089</v>
      </c>
      <c r="G168" s="95">
        <v>3000</v>
      </c>
      <c r="J168" s="10" t="s">
        <v>104</v>
      </c>
    </row>
    <row r="169" spans="1:10" ht="12" customHeight="1" x14ac:dyDescent="0.2">
      <c r="A169" s="9" t="s">
        <v>354</v>
      </c>
      <c r="B169" s="10" t="s">
        <v>105</v>
      </c>
      <c r="C169" s="95">
        <v>1500</v>
      </c>
      <c r="D169" s="11">
        <v>169</v>
      </c>
      <c r="E169" s="11">
        <v>75</v>
      </c>
      <c r="F169" s="26">
        <f t="shared" si="23"/>
        <v>244</v>
      </c>
      <c r="G169" s="95">
        <v>1500</v>
      </c>
      <c r="J169" s="10" t="s">
        <v>105</v>
      </c>
    </row>
    <row r="170" spans="1:10" ht="12" customHeight="1" x14ac:dyDescent="0.2">
      <c r="A170" s="9" t="s">
        <v>355</v>
      </c>
      <c r="B170" s="10" t="s">
        <v>106</v>
      </c>
      <c r="C170" s="95">
        <v>1500</v>
      </c>
      <c r="D170" s="11">
        <v>2448</v>
      </c>
      <c r="E170" s="11">
        <v>500</v>
      </c>
      <c r="F170" s="26">
        <f t="shared" si="23"/>
        <v>2948</v>
      </c>
      <c r="G170" s="95">
        <v>1500</v>
      </c>
      <c r="J170" s="10" t="s">
        <v>106</v>
      </c>
    </row>
    <row r="171" spans="1:10" ht="12" customHeight="1" x14ac:dyDescent="0.2">
      <c r="A171" s="9" t="s">
        <v>356</v>
      </c>
      <c r="B171" s="55" t="s">
        <v>200</v>
      </c>
      <c r="C171" s="95">
        <v>1000</v>
      </c>
      <c r="D171" s="11">
        <v>768</v>
      </c>
      <c r="E171" s="11">
        <v>70</v>
      </c>
      <c r="F171" s="26">
        <f t="shared" si="23"/>
        <v>838</v>
      </c>
      <c r="G171" s="95">
        <v>1500</v>
      </c>
      <c r="J171" s="55" t="s">
        <v>200</v>
      </c>
    </row>
    <row r="172" spans="1:10" ht="12" customHeight="1" x14ac:dyDescent="0.2">
      <c r="A172" s="9" t="s">
        <v>357</v>
      </c>
      <c r="B172" s="10" t="s">
        <v>199</v>
      </c>
      <c r="C172" s="95">
        <v>1000</v>
      </c>
      <c r="D172" s="11">
        <v>570</v>
      </c>
      <c r="E172" s="11">
        <v>0</v>
      </c>
      <c r="F172" s="26">
        <f t="shared" si="23"/>
        <v>570</v>
      </c>
      <c r="G172" s="95">
        <v>1500</v>
      </c>
      <c r="J172" s="10" t="s">
        <v>199</v>
      </c>
    </row>
    <row r="173" spans="1:10" ht="12" customHeight="1" x14ac:dyDescent="0.2">
      <c r="A173" s="9" t="s">
        <v>358</v>
      </c>
      <c r="B173" s="20" t="s">
        <v>206</v>
      </c>
      <c r="C173" s="95">
        <f>SUM(K173:V173)</f>
        <v>0</v>
      </c>
      <c r="D173" s="11">
        <v>493</v>
      </c>
      <c r="E173" s="11">
        <v>0</v>
      </c>
      <c r="F173" s="26">
        <f t="shared" si="23"/>
        <v>493</v>
      </c>
      <c r="G173" s="32">
        <v>500</v>
      </c>
      <c r="J173" s="20" t="s">
        <v>206</v>
      </c>
    </row>
    <row r="174" spans="1:10" ht="12" customHeight="1" x14ac:dyDescent="0.2">
      <c r="A174" s="9" t="s">
        <v>359</v>
      </c>
      <c r="B174" s="10" t="s">
        <v>107</v>
      </c>
      <c r="C174" s="95">
        <v>2500</v>
      </c>
      <c r="D174" s="11">
        <v>1045</v>
      </c>
      <c r="E174" s="11">
        <v>650</v>
      </c>
      <c r="F174" s="26">
        <f t="shared" si="23"/>
        <v>1695</v>
      </c>
      <c r="G174" s="95">
        <v>2500</v>
      </c>
      <c r="J174" s="10" t="s">
        <v>107</v>
      </c>
    </row>
    <row r="175" spans="1:10" ht="12" customHeight="1" x14ac:dyDescent="0.2">
      <c r="A175" s="9" t="s">
        <v>360</v>
      </c>
      <c r="B175" s="10" t="s">
        <v>108</v>
      </c>
      <c r="C175" s="95">
        <v>800</v>
      </c>
      <c r="D175" s="11">
        <v>567</v>
      </c>
      <c r="E175" s="11">
        <v>150</v>
      </c>
      <c r="F175" s="26">
        <f t="shared" si="23"/>
        <v>717</v>
      </c>
      <c r="G175" s="95">
        <v>1000</v>
      </c>
      <c r="J175" s="10" t="s">
        <v>108</v>
      </c>
    </row>
    <row r="176" spans="1:10" ht="12" customHeight="1" x14ac:dyDescent="0.2">
      <c r="A176" s="9" t="s">
        <v>361</v>
      </c>
      <c r="B176" s="10" t="s">
        <v>109</v>
      </c>
      <c r="C176" s="95">
        <v>4000</v>
      </c>
      <c r="D176" s="11">
        <v>1095</v>
      </c>
      <c r="E176" s="11">
        <v>600</v>
      </c>
      <c r="F176" s="26">
        <f t="shared" si="23"/>
        <v>1695</v>
      </c>
      <c r="G176" s="95">
        <v>4500</v>
      </c>
      <c r="J176" s="10" t="s">
        <v>109</v>
      </c>
    </row>
    <row r="177" spans="1:10" ht="12" customHeight="1" x14ac:dyDescent="0.2">
      <c r="A177" s="9" t="s">
        <v>362</v>
      </c>
      <c r="B177" s="10" t="s">
        <v>110</v>
      </c>
      <c r="C177" s="95">
        <v>6000</v>
      </c>
      <c r="D177" s="11">
        <v>7231</v>
      </c>
      <c r="E177" s="11">
        <v>2200</v>
      </c>
      <c r="F177" s="26">
        <f t="shared" si="23"/>
        <v>9431</v>
      </c>
      <c r="G177" s="95">
        <v>7000</v>
      </c>
      <c r="J177" s="10" t="s">
        <v>110</v>
      </c>
    </row>
    <row r="178" spans="1:10" ht="12" customHeight="1" x14ac:dyDescent="0.2">
      <c r="A178" s="9" t="s">
        <v>363</v>
      </c>
      <c r="B178" s="10" t="s">
        <v>111</v>
      </c>
      <c r="C178" s="95">
        <v>4000</v>
      </c>
      <c r="D178" s="11">
        <v>0</v>
      </c>
      <c r="E178" s="11">
        <v>0</v>
      </c>
      <c r="F178" s="26">
        <f t="shared" si="23"/>
        <v>0</v>
      </c>
      <c r="G178" s="95">
        <v>4000</v>
      </c>
      <c r="J178" s="10" t="s">
        <v>111</v>
      </c>
    </row>
    <row r="179" spans="1:10" ht="12" customHeight="1" x14ac:dyDescent="0.2">
      <c r="A179" s="9" t="s">
        <v>364</v>
      </c>
      <c r="B179" s="10" t="s">
        <v>112</v>
      </c>
      <c r="C179" s="95">
        <v>3000</v>
      </c>
      <c r="D179" s="11">
        <v>1541</v>
      </c>
      <c r="E179" s="11">
        <v>550</v>
      </c>
      <c r="F179" s="26">
        <f t="shared" si="23"/>
        <v>2091</v>
      </c>
      <c r="G179" s="95">
        <v>3000</v>
      </c>
      <c r="J179" s="10" t="s">
        <v>112</v>
      </c>
    </row>
    <row r="180" spans="1:10" ht="12" customHeight="1" x14ac:dyDescent="0.2">
      <c r="A180" s="9" t="s">
        <v>365</v>
      </c>
      <c r="B180" s="10" t="s">
        <v>113</v>
      </c>
      <c r="C180" s="95">
        <v>1500</v>
      </c>
      <c r="D180" s="11">
        <v>0</v>
      </c>
      <c r="E180" s="11">
        <v>690</v>
      </c>
      <c r="F180" s="26">
        <f t="shared" si="23"/>
        <v>690</v>
      </c>
      <c r="G180" s="95">
        <v>1500</v>
      </c>
      <c r="J180" s="10" t="s">
        <v>113</v>
      </c>
    </row>
    <row r="181" spans="1:10" ht="12" customHeight="1" x14ac:dyDescent="0.2">
      <c r="A181" s="9" t="s">
        <v>366</v>
      </c>
      <c r="B181" s="10" t="s">
        <v>114</v>
      </c>
      <c r="C181" s="95">
        <v>2000</v>
      </c>
      <c r="D181" s="11">
        <v>1425</v>
      </c>
      <c r="E181" s="11">
        <v>500</v>
      </c>
      <c r="F181" s="26">
        <f t="shared" si="23"/>
        <v>1925</v>
      </c>
      <c r="G181" s="95">
        <v>2000</v>
      </c>
      <c r="J181" s="10" t="s">
        <v>114</v>
      </c>
    </row>
    <row r="182" spans="1:10" ht="12" customHeight="1" x14ac:dyDescent="0.2">
      <c r="A182" s="9" t="s">
        <v>367</v>
      </c>
      <c r="B182" s="10" t="s">
        <v>115</v>
      </c>
      <c r="C182" s="95">
        <v>300</v>
      </c>
      <c r="D182" s="11">
        <v>49</v>
      </c>
      <c r="E182" s="11">
        <v>0</v>
      </c>
      <c r="F182" s="26">
        <f t="shared" si="23"/>
        <v>49</v>
      </c>
      <c r="G182" s="32">
        <v>300</v>
      </c>
      <c r="J182" s="10" t="s">
        <v>115</v>
      </c>
    </row>
    <row r="183" spans="1:10" ht="12" customHeight="1" x14ac:dyDescent="0.2">
      <c r="A183" s="9" t="s">
        <v>368</v>
      </c>
      <c r="B183" s="10" t="s">
        <v>116</v>
      </c>
      <c r="C183" s="95">
        <v>2000</v>
      </c>
      <c r="D183" s="11">
        <v>1177</v>
      </c>
      <c r="E183" s="11">
        <v>900</v>
      </c>
      <c r="F183" s="26">
        <f t="shared" si="23"/>
        <v>2077</v>
      </c>
      <c r="G183" s="95">
        <v>2500</v>
      </c>
      <c r="J183" s="10" t="s">
        <v>116</v>
      </c>
    </row>
    <row r="184" spans="1:10" ht="12" customHeight="1" x14ac:dyDescent="0.2">
      <c r="A184" s="9" t="s">
        <v>369</v>
      </c>
      <c r="B184" s="10" t="s">
        <v>117</v>
      </c>
      <c r="C184" s="95">
        <v>2500</v>
      </c>
      <c r="D184" s="11">
        <v>1409</v>
      </c>
      <c r="E184" s="11">
        <v>600</v>
      </c>
      <c r="F184" s="26">
        <f t="shared" si="23"/>
        <v>2009</v>
      </c>
      <c r="G184" s="95">
        <v>2500</v>
      </c>
      <c r="J184" s="10" t="s">
        <v>117</v>
      </c>
    </row>
    <row r="185" spans="1:10" ht="12" customHeight="1" x14ac:dyDescent="0.2">
      <c r="A185" s="9" t="s">
        <v>370</v>
      </c>
      <c r="B185" s="10" t="s">
        <v>118</v>
      </c>
      <c r="C185" s="95">
        <v>3500</v>
      </c>
      <c r="D185" s="11">
        <v>5989</v>
      </c>
      <c r="E185" s="11">
        <v>0</v>
      </c>
      <c r="F185" s="26">
        <f t="shared" si="23"/>
        <v>5989</v>
      </c>
      <c r="G185" s="95">
        <v>3500</v>
      </c>
      <c r="J185" s="10" t="s">
        <v>118</v>
      </c>
    </row>
    <row r="186" spans="1:10" ht="12" customHeight="1" x14ac:dyDescent="0.2">
      <c r="A186" s="9" t="s">
        <v>371</v>
      </c>
      <c r="B186" s="10" t="s">
        <v>119</v>
      </c>
      <c r="C186" s="95">
        <v>6500</v>
      </c>
      <c r="D186" s="11">
        <v>7784</v>
      </c>
      <c r="E186" s="11">
        <v>2500</v>
      </c>
      <c r="F186" s="26">
        <f t="shared" si="23"/>
        <v>10284</v>
      </c>
      <c r="G186" s="95">
        <v>8000</v>
      </c>
      <c r="J186" s="10" t="s">
        <v>119</v>
      </c>
    </row>
    <row r="187" spans="1:10" ht="12" customHeight="1" x14ac:dyDescent="0.2">
      <c r="A187" s="9" t="s">
        <v>372</v>
      </c>
      <c r="B187" s="10" t="s">
        <v>90</v>
      </c>
      <c r="C187" s="95">
        <v>1000</v>
      </c>
      <c r="D187" s="11">
        <v>836</v>
      </c>
      <c r="E187" s="11">
        <v>0</v>
      </c>
      <c r="F187" s="26">
        <f t="shared" si="23"/>
        <v>836</v>
      </c>
      <c r="G187" s="95">
        <v>1500</v>
      </c>
      <c r="J187" s="10" t="s">
        <v>90</v>
      </c>
    </row>
    <row r="188" spans="1:10" ht="12" customHeight="1" x14ac:dyDescent="0.2">
      <c r="A188" s="9" t="s">
        <v>373</v>
      </c>
      <c r="B188" s="10" t="s">
        <v>120</v>
      </c>
      <c r="C188" s="95">
        <v>10000</v>
      </c>
      <c r="D188" s="11">
        <v>3276</v>
      </c>
      <c r="E188" s="11">
        <v>8000</v>
      </c>
      <c r="F188" s="26">
        <f t="shared" si="23"/>
        <v>11276</v>
      </c>
      <c r="G188" s="95">
        <v>10000</v>
      </c>
      <c r="J188" s="10" t="s">
        <v>120</v>
      </c>
    </row>
    <row r="189" spans="1:10" ht="12" customHeight="1" x14ac:dyDescent="0.2">
      <c r="A189" s="9" t="s">
        <v>374</v>
      </c>
      <c r="B189" s="10" t="s">
        <v>121</v>
      </c>
      <c r="C189" s="95">
        <v>98000</v>
      </c>
      <c r="D189" s="11">
        <v>103750</v>
      </c>
      <c r="E189" s="11">
        <v>6000</v>
      </c>
      <c r="F189" s="26">
        <f t="shared" si="23"/>
        <v>109750</v>
      </c>
      <c r="G189" s="95">
        <v>104000</v>
      </c>
      <c r="J189" s="10" t="s">
        <v>121</v>
      </c>
    </row>
    <row r="190" spans="1:10" ht="12" customHeight="1" x14ac:dyDescent="0.2">
      <c r="A190" s="9" t="s">
        <v>375</v>
      </c>
      <c r="B190" s="10" t="s">
        <v>122</v>
      </c>
      <c r="C190" s="95">
        <v>30000</v>
      </c>
      <c r="D190" s="11">
        <v>22913</v>
      </c>
      <c r="E190" s="11">
        <v>2000</v>
      </c>
      <c r="F190" s="26">
        <f t="shared" si="23"/>
        <v>24913</v>
      </c>
      <c r="G190" s="95">
        <v>25000</v>
      </c>
      <c r="J190" s="10" t="s">
        <v>122</v>
      </c>
    </row>
    <row r="191" spans="1:10" ht="12" customHeight="1" x14ac:dyDescent="0.2">
      <c r="A191" s="9" t="s">
        <v>376</v>
      </c>
      <c r="B191" s="10" t="s">
        <v>123</v>
      </c>
      <c r="C191" s="95">
        <v>10000</v>
      </c>
      <c r="D191" s="11">
        <v>4430</v>
      </c>
      <c r="E191" s="11">
        <v>4000</v>
      </c>
      <c r="F191" s="26">
        <f t="shared" si="23"/>
        <v>8430</v>
      </c>
      <c r="G191" s="95">
        <v>10000</v>
      </c>
      <c r="J191" s="10" t="s">
        <v>123</v>
      </c>
    </row>
    <row r="192" spans="1:10" ht="12" customHeight="1" x14ac:dyDescent="0.2">
      <c r="A192" s="9" t="s">
        <v>377</v>
      </c>
      <c r="B192" s="10" t="s">
        <v>124</v>
      </c>
      <c r="C192" s="95">
        <v>2000</v>
      </c>
      <c r="D192" s="11">
        <v>0</v>
      </c>
      <c r="E192" s="11">
        <v>0</v>
      </c>
      <c r="F192" s="26">
        <f t="shared" si="23"/>
        <v>0</v>
      </c>
      <c r="G192" s="95">
        <v>2000</v>
      </c>
      <c r="J192" s="10" t="s">
        <v>124</v>
      </c>
    </row>
    <row r="193" spans="1:22" ht="12" customHeight="1" x14ac:dyDescent="0.2">
      <c r="A193" s="9" t="s">
        <v>378</v>
      </c>
      <c r="B193" s="10" t="s">
        <v>125</v>
      </c>
      <c r="C193" s="95">
        <v>900</v>
      </c>
      <c r="D193" s="11">
        <v>405</v>
      </c>
      <c r="E193" s="11">
        <v>0</v>
      </c>
      <c r="F193" s="26">
        <f t="shared" si="23"/>
        <v>405</v>
      </c>
      <c r="G193" s="95">
        <v>1000</v>
      </c>
      <c r="J193" s="10" t="s">
        <v>125</v>
      </c>
    </row>
    <row r="194" spans="1:22" ht="12" customHeight="1" x14ac:dyDescent="0.2">
      <c r="A194" s="9" t="s">
        <v>379</v>
      </c>
      <c r="B194" s="10" t="s">
        <v>126</v>
      </c>
      <c r="C194" s="95">
        <v>1000</v>
      </c>
      <c r="D194" s="11">
        <v>265</v>
      </c>
      <c r="E194" s="11">
        <v>0</v>
      </c>
      <c r="F194" s="26">
        <f t="shared" si="23"/>
        <v>265</v>
      </c>
      <c r="G194" s="95">
        <v>1000</v>
      </c>
      <c r="J194" s="10" t="s">
        <v>126</v>
      </c>
    </row>
    <row r="195" spans="1:22" ht="12" customHeight="1" x14ac:dyDescent="0.2">
      <c r="A195" s="9" t="s">
        <v>380</v>
      </c>
      <c r="B195" s="10" t="s">
        <v>127</v>
      </c>
      <c r="C195" s="95">
        <v>3500</v>
      </c>
      <c r="D195" s="11">
        <v>8571</v>
      </c>
      <c r="E195" s="11">
        <v>1000</v>
      </c>
      <c r="F195" s="26">
        <f t="shared" si="23"/>
        <v>9571</v>
      </c>
      <c r="G195" s="95">
        <v>5000</v>
      </c>
      <c r="J195" s="10" t="s">
        <v>127</v>
      </c>
    </row>
    <row r="196" spans="1:22" ht="12" customHeight="1" x14ac:dyDescent="0.2">
      <c r="A196" s="9" t="s">
        <v>381</v>
      </c>
      <c r="B196" s="10" t="s">
        <v>128</v>
      </c>
      <c r="C196" s="95">
        <v>7500</v>
      </c>
      <c r="D196" s="11">
        <v>5424</v>
      </c>
      <c r="E196" s="11">
        <v>1500</v>
      </c>
      <c r="F196" s="26">
        <f t="shared" si="23"/>
        <v>6924</v>
      </c>
      <c r="G196" s="95">
        <v>7000</v>
      </c>
      <c r="J196" s="10" t="s">
        <v>128</v>
      </c>
    </row>
    <row r="197" spans="1:22" ht="12" customHeight="1" x14ac:dyDescent="0.2">
      <c r="A197" s="9" t="s">
        <v>382</v>
      </c>
      <c r="B197" s="10" t="s">
        <v>129</v>
      </c>
      <c r="C197" s="95">
        <v>20000</v>
      </c>
      <c r="D197" s="11">
        <v>16325</v>
      </c>
      <c r="E197" s="11">
        <v>7000</v>
      </c>
      <c r="F197" s="26">
        <f t="shared" si="23"/>
        <v>23325</v>
      </c>
      <c r="G197" s="95">
        <v>23000</v>
      </c>
      <c r="J197" s="10" t="s">
        <v>129</v>
      </c>
    </row>
    <row r="198" spans="1:22" ht="12" customHeight="1" x14ac:dyDescent="0.2">
      <c r="A198" s="9" t="s">
        <v>383</v>
      </c>
      <c r="B198" s="10" t="s">
        <v>85</v>
      </c>
      <c r="C198" s="95">
        <f>SUM(K198:V198)</f>
        <v>0</v>
      </c>
      <c r="D198" s="11">
        <v>0</v>
      </c>
      <c r="E198" s="11">
        <v>20</v>
      </c>
      <c r="F198" s="26">
        <f t="shared" si="23"/>
        <v>20</v>
      </c>
      <c r="G198" s="32">
        <v>0</v>
      </c>
      <c r="J198" s="10" t="s">
        <v>85</v>
      </c>
    </row>
    <row r="199" spans="1:22" ht="12" customHeight="1" x14ac:dyDescent="0.2">
      <c r="A199" s="9" t="s">
        <v>384</v>
      </c>
      <c r="B199" s="105" t="s">
        <v>453</v>
      </c>
      <c r="C199" s="95">
        <v>5000</v>
      </c>
      <c r="D199" s="11">
        <v>1184</v>
      </c>
      <c r="E199" s="1">
        <v>1500</v>
      </c>
      <c r="F199" s="26">
        <f t="shared" si="23"/>
        <v>2684</v>
      </c>
      <c r="G199" s="95">
        <v>5000</v>
      </c>
      <c r="J199" s="10" t="s">
        <v>130</v>
      </c>
    </row>
    <row r="200" spans="1:22" ht="12" customHeight="1" x14ac:dyDescent="0.2">
      <c r="A200" s="9" t="s">
        <v>385</v>
      </c>
      <c r="B200" s="10" t="s">
        <v>441</v>
      </c>
      <c r="C200" s="95">
        <v>7000</v>
      </c>
      <c r="D200" s="11">
        <v>0</v>
      </c>
      <c r="E200" s="48">
        <v>5500</v>
      </c>
      <c r="F200" s="26">
        <f t="shared" si="23"/>
        <v>5500</v>
      </c>
      <c r="G200" s="95">
        <v>5000</v>
      </c>
      <c r="J200" s="10" t="s">
        <v>131</v>
      </c>
    </row>
    <row r="201" spans="1:22" ht="12" customHeight="1" x14ac:dyDescent="0.2">
      <c r="A201" s="2"/>
      <c r="B201" s="1"/>
      <c r="C201" s="32"/>
      <c r="D201" s="1"/>
      <c r="E201" s="1"/>
      <c r="F201" s="25"/>
      <c r="G201" s="32"/>
      <c r="J201" s="1"/>
    </row>
    <row r="202" spans="1:22" ht="12" customHeight="1" x14ac:dyDescent="0.2">
      <c r="A202" s="2"/>
      <c r="B202" s="10" t="s">
        <v>452</v>
      </c>
      <c r="C202" s="37">
        <f>SUM(C155:C201)</f>
        <v>649650</v>
      </c>
      <c r="D202" s="37">
        <f t="shared" ref="D202:E202" si="24">SUM(D155:D201)</f>
        <v>525358</v>
      </c>
      <c r="E202" s="37">
        <f t="shared" si="24"/>
        <v>119846</v>
      </c>
      <c r="F202" s="37">
        <f>SUM(F155:F201)</f>
        <v>645204</v>
      </c>
      <c r="G202" s="37">
        <f>SUM(G155:G201)</f>
        <v>735635</v>
      </c>
      <c r="J202" s="8" t="s">
        <v>132</v>
      </c>
      <c r="K202">
        <f t="shared" ref="K202:V202" si="25">SUM(K155:K200)</f>
        <v>0</v>
      </c>
      <c r="L202">
        <f t="shared" si="25"/>
        <v>0</v>
      </c>
      <c r="M202">
        <f t="shared" si="25"/>
        <v>0</v>
      </c>
      <c r="N202">
        <f t="shared" si="25"/>
        <v>0</v>
      </c>
      <c r="O202">
        <f t="shared" si="25"/>
        <v>0</v>
      </c>
      <c r="P202">
        <f t="shared" si="25"/>
        <v>0</v>
      </c>
      <c r="Q202">
        <f t="shared" si="25"/>
        <v>0</v>
      </c>
      <c r="R202">
        <f t="shared" si="25"/>
        <v>0</v>
      </c>
      <c r="S202">
        <f t="shared" si="25"/>
        <v>0</v>
      </c>
      <c r="T202">
        <f t="shared" si="25"/>
        <v>0</v>
      </c>
      <c r="U202">
        <f t="shared" si="25"/>
        <v>0</v>
      </c>
      <c r="V202">
        <f t="shared" si="25"/>
        <v>0</v>
      </c>
    </row>
    <row r="203" spans="1:22" ht="12" customHeight="1" x14ac:dyDescent="0.2">
      <c r="A203" s="2"/>
      <c r="B203" s="1"/>
      <c r="C203" s="1"/>
      <c r="D203" s="1"/>
      <c r="E203" s="1"/>
      <c r="F203" s="25"/>
      <c r="G203" s="32"/>
      <c r="J203" s="1"/>
    </row>
    <row r="204" spans="1:22" ht="12" customHeight="1" x14ac:dyDescent="0.2">
      <c r="A204" s="2"/>
      <c r="B204" s="1"/>
      <c r="C204" s="1"/>
      <c r="D204" s="1"/>
      <c r="E204" s="1"/>
      <c r="F204" s="25"/>
      <c r="G204" s="32"/>
      <c r="J204" s="1"/>
    </row>
    <row r="205" spans="1:22" ht="12" customHeight="1" x14ac:dyDescent="0.2">
      <c r="A205" s="2"/>
      <c r="B205" s="8" t="s">
        <v>201</v>
      </c>
      <c r="C205" s="1"/>
      <c r="D205" s="1"/>
      <c r="E205" s="1"/>
      <c r="F205" s="25"/>
      <c r="G205" s="32"/>
      <c r="J205" s="8" t="s">
        <v>201</v>
      </c>
    </row>
    <row r="206" spans="1:22" ht="12" customHeight="1" x14ac:dyDescent="0.2">
      <c r="A206" s="9" t="s">
        <v>386</v>
      </c>
      <c r="B206" s="10" t="s">
        <v>133</v>
      </c>
      <c r="C206" s="32">
        <v>500</v>
      </c>
      <c r="D206" s="16">
        <v>217</v>
      </c>
      <c r="E206" s="16">
        <v>20</v>
      </c>
      <c r="F206" s="26">
        <f>SUM(D206:E206)</f>
        <v>237</v>
      </c>
      <c r="G206" s="100">
        <v>500</v>
      </c>
      <c r="J206" s="10" t="s">
        <v>133</v>
      </c>
    </row>
    <row r="207" spans="1:22" ht="12" customHeight="1" x14ac:dyDescent="0.2">
      <c r="A207" s="9" t="s">
        <v>387</v>
      </c>
      <c r="B207" s="10" t="s">
        <v>134</v>
      </c>
      <c r="C207" s="95">
        <v>2500</v>
      </c>
      <c r="D207" s="16">
        <v>848</v>
      </c>
      <c r="E207" s="16">
        <v>1000</v>
      </c>
      <c r="F207" s="26">
        <f t="shared" ref="F207:F214" si="26">SUM(D207:E207)</f>
        <v>1848</v>
      </c>
      <c r="G207" s="101">
        <v>2500</v>
      </c>
      <c r="J207" s="10" t="s">
        <v>134</v>
      </c>
    </row>
    <row r="208" spans="1:22" ht="12" customHeight="1" x14ac:dyDescent="0.2">
      <c r="A208" s="9" t="s">
        <v>388</v>
      </c>
      <c r="B208" s="10" t="s">
        <v>135</v>
      </c>
      <c r="C208" s="32">
        <v>500</v>
      </c>
      <c r="D208" s="16">
        <v>0</v>
      </c>
      <c r="E208" s="16">
        <v>0</v>
      </c>
      <c r="F208" s="26">
        <f t="shared" si="26"/>
        <v>0</v>
      </c>
      <c r="G208" s="32">
        <v>500</v>
      </c>
      <c r="J208" s="10" t="s">
        <v>135</v>
      </c>
    </row>
    <row r="209" spans="1:22" ht="12" customHeight="1" x14ac:dyDescent="0.2">
      <c r="A209" s="9" t="s">
        <v>389</v>
      </c>
      <c r="B209" s="10" t="s">
        <v>136</v>
      </c>
      <c r="C209" s="95">
        <v>1200</v>
      </c>
      <c r="D209" s="11">
        <v>900</v>
      </c>
      <c r="E209" s="11">
        <v>200</v>
      </c>
      <c r="F209" s="26">
        <f t="shared" si="26"/>
        <v>1100</v>
      </c>
      <c r="G209" s="95">
        <v>1500</v>
      </c>
      <c r="J209" s="10" t="s">
        <v>136</v>
      </c>
    </row>
    <row r="210" spans="1:22" ht="12" customHeight="1" x14ac:dyDescent="0.2">
      <c r="A210" s="9" t="s">
        <v>390</v>
      </c>
      <c r="B210" s="10" t="s">
        <v>137</v>
      </c>
      <c r="C210" s="95">
        <v>30000</v>
      </c>
      <c r="D210" s="11">
        <v>10683</v>
      </c>
      <c r="E210" s="11">
        <v>13000</v>
      </c>
      <c r="F210" s="26">
        <f t="shared" si="26"/>
        <v>23683</v>
      </c>
      <c r="G210" s="95">
        <v>28000</v>
      </c>
      <c r="J210" s="10" t="s">
        <v>137</v>
      </c>
    </row>
    <row r="211" spans="1:22" ht="12" customHeight="1" x14ac:dyDescent="0.2">
      <c r="A211" s="9" t="s">
        <v>391</v>
      </c>
      <c r="B211" s="10" t="s">
        <v>138</v>
      </c>
      <c r="C211" s="95">
        <v>20000</v>
      </c>
      <c r="D211" s="11">
        <v>7864</v>
      </c>
      <c r="E211" s="11">
        <v>13000</v>
      </c>
      <c r="F211" s="26">
        <f t="shared" si="26"/>
        <v>20864</v>
      </c>
      <c r="G211" s="95">
        <v>20000</v>
      </c>
      <c r="J211" s="10" t="s">
        <v>138</v>
      </c>
    </row>
    <row r="212" spans="1:22" ht="12" customHeight="1" x14ac:dyDescent="0.2">
      <c r="A212" s="9" t="s">
        <v>392</v>
      </c>
      <c r="B212" s="10" t="s">
        <v>139</v>
      </c>
      <c r="C212" s="32">
        <v>500</v>
      </c>
      <c r="D212" s="11">
        <v>0</v>
      </c>
      <c r="E212" s="11">
        <v>0</v>
      </c>
      <c r="F212" s="26">
        <f t="shared" si="26"/>
        <v>0</v>
      </c>
      <c r="G212" s="32">
        <v>500</v>
      </c>
      <c r="J212" s="10" t="s">
        <v>139</v>
      </c>
    </row>
    <row r="213" spans="1:22" ht="12" customHeight="1" x14ac:dyDescent="0.2">
      <c r="A213" s="9" t="s">
        <v>393</v>
      </c>
      <c r="B213" s="10" t="s">
        <v>241</v>
      </c>
      <c r="C213" s="95">
        <v>6000</v>
      </c>
      <c r="D213" s="11">
        <v>3207</v>
      </c>
      <c r="E213" s="11">
        <v>250</v>
      </c>
      <c r="F213" s="26">
        <f t="shared" si="26"/>
        <v>3457</v>
      </c>
      <c r="G213" s="95">
        <v>4100</v>
      </c>
      <c r="J213" s="10" t="s">
        <v>140</v>
      </c>
    </row>
    <row r="214" spans="1:22" ht="12" customHeight="1" x14ac:dyDescent="0.2">
      <c r="A214" s="2" t="s">
        <v>468</v>
      </c>
      <c r="B214" s="104" t="s">
        <v>451</v>
      </c>
      <c r="C214" s="32"/>
      <c r="D214" s="11">
        <v>3379</v>
      </c>
      <c r="E214" s="1"/>
      <c r="F214" s="26">
        <f t="shared" si="26"/>
        <v>3379</v>
      </c>
      <c r="G214" s="95">
        <v>3000</v>
      </c>
      <c r="J214" s="1"/>
    </row>
    <row r="215" spans="1:22" ht="12" customHeight="1" x14ac:dyDescent="0.2">
      <c r="A215" s="2"/>
      <c r="B215" s="1"/>
      <c r="C215" s="32"/>
      <c r="D215" s="1"/>
      <c r="E215" s="1"/>
      <c r="F215" s="25"/>
      <c r="G215" s="32"/>
      <c r="J215" s="1"/>
    </row>
    <row r="216" spans="1:22" ht="12" customHeight="1" x14ac:dyDescent="0.2">
      <c r="A216" s="2"/>
      <c r="B216" s="8" t="s">
        <v>39</v>
      </c>
      <c r="C216" s="37">
        <f>SUM(C206:C214)</f>
        <v>61200</v>
      </c>
      <c r="D216" s="37">
        <f>SUM(D206:D214)</f>
        <v>27098</v>
      </c>
      <c r="E216" s="37">
        <f t="shared" ref="E216" si="27">SUM(E206:E214)</f>
        <v>27470</v>
      </c>
      <c r="F216" s="37">
        <f>SUM(F206:F214)</f>
        <v>54568</v>
      </c>
      <c r="G216" s="37">
        <f>SUM(G206:G214)</f>
        <v>60600</v>
      </c>
      <c r="J216" s="8" t="s">
        <v>39</v>
      </c>
      <c r="K216">
        <f>SUM(K206:K213)</f>
        <v>0</v>
      </c>
      <c r="L216">
        <f t="shared" ref="L216:V216" si="28">SUM(L206:L213)</f>
        <v>0</v>
      </c>
      <c r="M216">
        <f t="shared" si="28"/>
        <v>0</v>
      </c>
      <c r="N216">
        <f t="shared" si="28"/>
        <v>0</v>
      </c>
      <c r="O216">
        <f t="shared" si="28"/>
        <v>0</v>
      </c>
      <c r="P216">
        <f t="shared" si="28"/>
        <v>0</v>
      </c>
      <c r="Q216">
        <f t="shared" si="28"/>
        <v>0</v>
      </c>
      <c r="R216">
        <f t="shared" si="28"/>
        <v>0</v>
      </c>
      <c r="S216">
        <f t="shared" si="28"/>
        <v>0</v>
      </c>
      <c r="T216">
        <f t="shared" si="28"/>
        <v>0</v>
      </c>
      <c r="U216">
        <f t="shared" si="28"/>
        <v>0</v>
      </c>
      <c r="V216">
        <f t="shared" si="28"/>
        <v>0</v>
      </c>
    </row>
    <row r="217" spans="1:22" ht="12" customHeight="1" x14ac:dyDescent="0.2">
      <c r="A217" s="2"/>
      <c r="B217" s="1"/>
      <c r="C217" s="1"/>
      <c r="D217" s="1"/>
      <c r="E217" s="1"/>
      <c r="F217" s="25"/>
      <c r="G217" s="32"/>
      <c r="J217" s="1"/>
    </row>
    <row r="218" spans="1:22" ht="12" customHeight="1" x14ac:dyDescent="0.2">
      <c r="A218" s="2"/>
      <c r="B218" s="1"/>
      <c r="C218" s="1"/>
      <c r="D218" s="1"/>
      <c r="E218" s="1"/>
      <c r="F218" s="25"/>
      <c r="G218" s="32"/>
      <c r="J218" s="1"/>
    </row>
    <row r="219" spans="1:22" ht="12" customHeight="1" x14ac:dyDescent="0.2">
      <c r="A219" s="2"/>
      <c r="B219" s="8" t="s">
        <v>141</v>
      </c>
      <c r="C219" s="1"/>
      <c r="D219" s="1"/>
      <c r="E219" s="1"/>
      <c r="F219" s="25"/>
      <c r="G219" s="32"/>
      <c r="J219" s="8" t="s">
        <v>141</v>
      </c>
    </row>
    <row r="220" spans="1:22" ht="12" customHeight="1" x14ac:dyDescent="0.2">
      <c r="A220" s="13" t="s">
        <v>394</v>
      </c>
      <c r="B220" s="10" t="s">
        <v>56</v>
      </c>
      <c r="C220" s="95">
        <v>260255</v>
      </c>
      <c r="D220" s="11">
        <v>214358</v>
      </c>
      <c r="E220" s="11">
        <v>46000</v>
      </c>
      <c r="F220" s="26">
        <f>SUM(D220:E220)</f>
        <v>260358</v>
      </c>
      <c r="G220" s="95">
        <v>287861</v>
      </c>
      <c r="J220" s="10" t="s">
        <v>56</v>
      </c>
    </row>
    <row r="221" spans="1:22" ht="12" customHeight="1" x14ac:dyDescent="0.2">
      <c r="A221" s="9" t="s">
        <v>394</v>
      </c>
      <c r="B221" s="10" t="s">
        <v>57</v>
      </c>
      <c r="C221" s="95">
        <v>1000</v>
      </c>
      <c r="D221" s="11">
        <v>1213</v>
      </c>
      <c r="E221" s="11">
        <v>30</v>
      </c>
      <c r="F221" s="26">
        <f t="shared" ref="F221:F252" si="29">SUM(D221:E221)</f>
        <v>1243</v>
      </c>
      <c r="G221" s="95">
        <v>1000</v>
      </c>
      <c r="J221" s="10" t="s">
        <v>57</v>
      </c>
    </row>
    <row r="222" spans="1:22" ht="12" customHeight="1" x14ac:dyDescent="0.2">
      <c r="A222" s="9" t="s">
        <v>395</v>
      </c>
      <c r="B222" s="10" t="s">
        <v>65</v>
      </c>
      <c r="C222" s="95">
        <v>21000</v>
      </c>
      <c r="D222" s="11">
        <v>17635</v>
      </c>
      <c r="E222" s="11">
        <v>3500</v>
      </c>
      <c r="F222" s="26">
        <f t="shared" si="29"/>
        <v>21135</v>
      </c>
      <c r="G222" s="95">
        <v>23200</v>
      </c>
      <c r="J222" s="10" t="s">
        <v>65</v>
      </c>
    </row>
    <row r="223" spans="1:22" ht="12" customHeight="1" x14ac:dyDescent="0.2">
      <c r="A223" s="9" t="s">
        <v>396</v>
      </c>
      <c r="B223" s="10" t="s">
        <v>59</v>
      </c>
      <c r="C223" s="94">
        <v>27000</v>
      </c>
      <c r="D223" s="11">
        <v>24740</v>
      </c>
      <c r="E223" s="11">
        <v>4500</v>
      </c>
      <c r="F223" s="26">
        <f t="shared" si="29"/>
        <v>29240</v>
      </c>
      <c r="G223" s="32">
        <v>31500</v>
      </c>
      <c r="J223" s="10" t="s">
        <v>59</v>
      </c>
    </row>
    <row r="224" spans="1:22" ht="12" customHeight="1" x14ac:dyDescent="0.2">
      <c r="A224" s="9" t="s">
        <v>397</v>
      </c>
      <c r="B224" s="10" t="s">
        <v>60</v>
      </c>
      <c r="C224" s="94">
        <v>500</v>
      </c>
      <c r="D224" s="11">
        <v>358</v>
      </c>
      <c r="E224" s="11">
        <v>72</v>
      </c>
      <c r="F224" s="26">
        <f t="shared" si="29"/>
        <v>430</v>
      </c>
      <c r="G224" s="32">
        <v>450</v>
      </c>
      <c r="J224" s="10" t="s">
        <v>60</v>
      </c>
    </row>
    <row r="225" spans="1:10" ht="12" customHeight="1" x14ac:dyDescent="0.2">
      <c r="A225" s="9" t="s">
        <v>398</v>
      </c>
      <c r="B225" s="10" t="s">
        <v>61</v>
      </c>
      <c r="C225" s="94">
        <v>3400</v>
      </c>
      <c r="D225" s="11">
        <v>1930</v>
      </c>
      <c r="E225" s="11">
        <v>430</v>
      </c>
      <c r="F225" s="26">
        <f t="shared" si="29"/>
        <v>2360</v>
      </c>
      <c r="G225" s="32">
        <v>2600</v>
      </c>
      <c r="J225" s="10" t="s">
        <v>61</v>
      </c>
    </row>
    <row r="226" spans="1:10" ht="12" customHeight="1" x14ac:dyDescent="0.2">
      <c r="A226" s="9" t="s">
        <v>399</v>
      </c>
      <c r="B226" s="10" t="s">
        <v>66</v>
      </c>
      <c r="C226" s="94">
        <v>3500</v>
      </c>
      <c r="D226" s="11">
        <v>1581</v>
      </c>
      <c r="E226" s="11">
        <v>0</v>
      </c>
      <c r="F226" s="26">
        <f t="shared" si="29"/>
        <v>1581</v>
      </c>
      <c r="G226" s="95">
        <v>2000</v>
      </c>
      <c r="J226" s="10" t="s">
        <v>66</v>
      </c>
    </row>
    <row r="227" spans="1:10" ht="12" customHeight="1" x14ac:dyDescent="0.2">
      <c r="A227" s="9" t="s">
        <v>400</v>
      </c>
      <c r="B227" s="10" t="s">
        <v>62</v>
      </c>
      <c r="C227" s="94">
        <v>2500</v>
      </c>
      <c r="D227" s="11">
        <v>1990</v>
      </c>
      <c r="E227" s="11">
        <v>380</v>
      </c>
      <c r="F227" s="26">
        <f t="shared" si="29"/>
        <v>2370</v>
      </c>
      <c r="G227" s="32">
        <v>4700</v>
      </c>
      <c r="J227" s="10" t="s">
        <v>62</v>
      </c>
    </row>
    <row r="228" spans="1:10" ht="12" customHeight="1" x14ac:dyDescent="0.2">
      <c r="A228" s="9" t="s">
        <v>401</v>
      </c>
      <c r="B228" s="10" t="s">
        <v>64</v>
      </c>
      <c r="C228" s="94">
        <v>7200</v>
      </c>
      <c r="D228" s="11">
        <v>6600</v>
      </c>
      <c r="E228" s="11">
        <v>1200</v>
      </c>
      <c r="F228" s="26">
        <f t="shared" si="29"/>
        <v>7800</v>
      </c>
      <c r="G228" s="32">
        <v>7200</v>
      </c>
      <c r="J228" s="10" t="s">
        <v>64</v>
      </c>
    </row>
    <row r="229" spans="1:10" ht="12" customHeight="1" x14ac:dyDescent="0.2">
      <c r="A229" s="9" t="s">
        <v>402</v>
      </c>
      <c r="B229" s="10" t="s">
        <v>142</v>
      </c>
      <c r="C229" s="94">
        <v>2000</v>
      </c>
      <c r="D229" s="11">
        <v>1885</v>
      </c>
      <c r="E229" s="11">
        <v>790</v>
      </c>
      <c r="F229" s="26">
        <f t="shared" si="29"/>
        <v>2675</v>
      </c>
      <c r="G229" s="95">
        <v>2500</v>
      </c>
      <c r="J229" s="10" t="s">
        <v>142</v>
      </c>
    </row>
    <row r="230" spans="1:10" ht="12" customHeight="1" x14ac:dyDescent="0.2">
      <c r="A230" s="9" t="s">
        <v>403</v>
      </c>
      <c r="B230" s="10" t="s">
        <v>240</v>
      </c>
      <c r="C230" s="94">
        <v>4500</v>
      </c>
      <c r="D230" s="11">
        <v>3974</v>
      </c>
      <c r="E230" s="11">
        <f>506+506</f>
        <v>1012</v>
      </c>
      <c r="F230" s="26">
        <f t="shared" si="29"/>
        <v>4986</v>
      </c>
      <c r="G230" s="95">
        <v>4750</v>
      </c>
      <c r="J230" s="10" t="s">
        <v>143</v>
      </c>
    </row>
    <row r="231" spans="1:10" ht="12" customHeight="1" x14ac:dyDescent="0.2">
      <c r="A231" s="9" t="s">
        <v>404</v>
      </c>
      <c r="B231" s="10" t="s">
        <v>144</v>
      </c>
      <c r="C231" s="94">
        <v>1500</v>
      </c>
      <c r="D231" s="11">
        <v>1114</v>
      </c>
      <c r="E231" s="11">
        <v>650</v>
      </c>
      <c r="F231" s="26">
        <f t="shared" si="29"/>
        <v>1764</v>
      </c>
      <c r="G231" s="95">
        <v>2000</v>
      </c>
      <c r="J231" s="10" t="s">
        <v>144</v>
      </c>
    </row>
    <row r="232" spans="1:10" ht="12" customHeight="1" x14ac:dyDescent="0.2">
      <c r="A232" s="9" t="s">
        <v>405</v>
      </c>
      <c r="B232" s="10" t="s">
        <v>90</v>
      </c>
      <c r="C232" s="94">
        <v>750</v>
      </c>
      <c r="D232" s="11">
        <v>532</v>
      </c>
      <c r="E232" s="11">
        <v>500</v>
      </c>
      <c r="F232" s="26">
        <f t="shared" si="29"/>
        <v>1032</v>
      </c>
      <c r="G232" s="95">
        <v>1000</v>
      </c>
      <c r="J232" s="10" t="s">
        <v>90</v>
      </c>
    </row>
    <row r="233" spans="1:10" ht="12" customHeight="1" x14ac:dyDescent="0.2">
      <c r="A233" s="9" t="s">
        <v>406</v>
      </c>
      <c r="B233" s="10" t="s">
        <v>145</v>
      </c>
      <c r="C233" s="94">
        <v>6000</v>
      </c>
      <c r="D233" s="11">
        <v>4063</v>
      </c>
      <c r="E233" s="11">
        <v>660</v>
      </c>
      <c r="F233" s="26">
        <f t="shared" si="29"/>
        <v>4723</v>
      </c>
      <c r="G233" s="95">
        <v>6000</v>
      </c>
      <c r="J233" s="10" t="s">
        <v>145</v>
      </c>
    </row>
    <row r="234" spans="1:10" ht="12" customHeight="1" x14ac:dyDescent="0.2">
      <c r="A234" s="9" t="s">
        <v>407</v>
      </c>
      <c r="B234" s="10" t="s">
        <v>146</v>
      </c>
      <c r="C234" s="94">
        <v>1000</v>
      </c>
      <c r="D234" s="11">
        <v>0</v>
      </c>
      <c r="E234" s="11">
        <v>500</v>
      </c>
      <c r="F234" s="26">
        <f t="shared" si="29"/>
        <v>500</v>
      </c>
      <c r="G234" s="95">
        <v>500</v>
      </c>
      <c r="J234" s="10" t="s">
        <v>146</v>
      </c>
    </row>
    <row r="235" spans="1:10" ht="12" customHeight="1" x14ac:dyDescent="0.2">
      <c r="A235" s="9" t="s">
        <v>408</v>
      </c>
      <c r="B235" s="10" t="s">
        <v>147</v>
      </c>
      <c r="C235" s="94">
        <v>38000</v>
      </c>
      <c r="D235" s="11">
        <v>23307</v>
      </c>
      <c r="E235" s="11">
        <v>6200</v>
      </c>
      <c r="F235" s="26">
        <f t="shared" si="29"/>
        <v>29507</v>
      </c>
      <c r="G235" s="95">
        <v>38000</v>
      </c>
      <c r="J235" s="10" t="s">
        <v>147</v>
      </c>
    </row>
    <row r="236" spans="1:10" ht="12" customHeight="1" x14ac:dyDescent="0.2">
      <c r="A236" s="9" t="s">
        <v>409</v>
      </c>
      <c r="B236" s="10" t="s">
        <v>148</v>
      </c>
      <c r="C236" s="94">
        <v>7100</v>
      </c>
      <c r="D236" s="11">
        <v>5410</v>
      </c>
      <c r="E236" s="11">
        <v>850</v>
      </c>
      <c r="F236" s="26">
        <f t="shared" si="29"/>
        <v>6260</v>
      </c>
      <c r="G236" s="95">
        <v>7500</v>
      </c>
      <c r="J236" s="10" t="s">
        <v>148</v>
      </c>
    </row>
    <row r="237" spans="1:10" ht="12" customHeight="1" x14ac:dyDescent="0.2">
      <c r="A237" s="9" t="s">
        <v>410</v>
      </c>
      <c r="B237" s="10" t="s">
        <v>149</v>
      </c>
      <c r="C237" s="94">
        <v>36000</v>
      </c>
      <c r="D237" s="11">
        <v>26389</v>
      </c>
      <c r="E237" s="11">
        <v>8000</v>
      </c>
      <c r="F237" s="26">
        <f t="shared" si="29"/>
        <v>34389</v>
      </c>
      <c r="G237" s="95">
        <v>36000</v>
      </c>
      <c r="J237" s="10" t="s">
        <v>149</v>
      </c>
    </row>
    <row r="238" spans="1:10" ht="12" customHeight="1" x14ac:dyDescent="0.2">
      <c r="A238" s="9" t="s">
        <v>411</v>
      </c>
      <c r="B238" s="10" t="s">
        <v>150</v>
      </c>
      <c r="C238" s="94">
        <v>1300</v>
      </c>
      <c r="D238" s="11">
        <v>1155</v>
      </c>
      <c r="E238" s="11">
        <v>200</v>
      </c>
      <c r="F238" s="26">
        <f t="shared" si="29"/>
        <v>1355</v>
      </c>
      <c r="G238" s="95">
        <v>1300</v>
      </c>
      <c r="J238" s="10" t="s">
        <v>150</v>
      </c>
    </row>
    <row r="239" spans="1:10" ht="12" customHeight="1" x14ac:dyDescent="0.2">
      <c r="A239" s="9" t="s">
        <v>412</v>
      </c>
      <c r="B239" s="10" t="s">
        <v>151</v>
      </c>
      <c r="C239" s="94">
        <v>3500</v>
      </c>
      <c r="D239" s="11">
        <v>117</v>
      </c>
      <c r="E239" s="11">
        <v>200</v>
      </c>
      <c r="F239" s="26">
        <f t="shared" si="29"/>
        <v>317</v>
      </c>
      <c r="G239" s="95">
        <v>2000</v>
      </c>
      <c r="J239" s="10" t="s">
        <v>151</v>
      </c>
    </row>
    <row r="240" spans="1:10" ht="12" customHeight="1" x14ac:dyDescent="0.2">
      <c r="A240" s="9" t="s">
        <v>413</v>
      </c>
      <c r="B240" s="10" t="s">
        <v>152</v>
      </c>
      <c r="C240" s="94">
        <v>2000</v>
      </c>
      <c r="D240" s="11">
        <v>354</v>
      </c>
      <c r="E240" s="11">
        <v>336</v>
      </c>
      <c r="F240" s="26">
        <f t="shared" si="29"/>
        <v>690</v>
      </c>
      <c r="G240" s="95">
        <v>2500</v>
      </c>
      <c r="J240" s="10" t="s">
        <v>152</v>
      </c>
    </row>
    <row r="241" spans="1:22" ht="12" customHeight="1" x14ac:dyDescent="0.2">
      <c r="A241" s="13" t="s">
        <v>414</v>
      </c>
      <c r="B241" s="10" t="s">
        <v>153</v>
      </c>
      <c r="C241" s="94">
        <v>250</v>
      </c>
      <c r="D241" s="11">
        <v>111</v>
      </c>
      <c r="E241" s="11">
        <v>0</v>
      </c>
      <c r="F241" s="26">
        <f t="shared" si="29"/>
        <v>111</v>
      </c>
      <c r="G241" s="32">
        <v>250</v>
      </c>
      <c r="J241" s="10" t="s">
        <v>153</v>
      </c>
    </row>
    <row r="242" spans="1:22" ht="12" customHeight="1" x14ac:dyDescent="0.2">
      <c r="A242" s="9" t="s">
        <v>415</v>
      </c>
      <c r="B242" s="10" t="s">
        <v>93</v>
      </c>
      <c r="C242" s="94">
        <v>2200</v>
      </c>
      <c r="D242" s="11">
        <v>476</v>
      </c>
      <c r="E242" s="11">
        <v>500</v>
      </c>
      <c r="F242" s="26">
        <f t="shared" si="29"/>
        <v>976</v>
      </c>
      <c r="G242" s="95">
        <v>2200</v>
      </c>
      <c r="J242" s="10" t="s">
        <v>93</v>
      </c>
    </row>
    <row r="243" spans="1:22" ht="12" customHeight="1" x14ac:dyDescent="0.2">
      <c r="A243" s="9" t="s">
        <v>470</v>
      </c>
      <c r="B243" s="105" t="s">
        <v>469</v>
      </c>
      <c r="C243" s="94"/>
      <c r="D243" s="11">
        <v>117</v>
      </c>
      <c r="E243" s="11"/>
      <c r="F243" s="26">
        <f t="shared" si="29"/>
        <v>117</v>
      </c>
      <c r="G243" s="95"/>
      <c r="J243" s="10"/>
    </row>
    <row r="244" spans="1:22" ht="12" customHeight="1" x14ac:dyDescent="0.2">
      <c r="A244" s="9" t="s">
        <v>416</v>
      </c>
      <c r="B244" s="10" t="s">
        <v>154</v>
      </c>
      <c r="C244" s="94">
        <v>17000</v>
      </c>
      <c r="D244" s="11">
        <v>9445</v>
      </c>
      <c r="E244" s="11">
        <v>7200</v>
      </c>
      <c r="F244" s="26">
        <f t="shared" si="29"/>
        <v>16645</v>
      </c>
      <c r="G244" s="95">
        <v>18000</v>
      </c>
      <c r="J244" s="10" t="s">
        <v>154</v>
      </c>
    </row>
    <row r="245" spans="1:22" ht="12" customHeight="1" x14ac:dyDescent="0.2">
      <c r="A245" s="9" t="s">
        <v>417</v>
      </c>
      <c r="B245" s="10" t="s">
        <v>155</v>
      </c>
      <c r="C245" s="94">
        <v>15000</v>
      </c>
      <c r="D245" s="11">
        <v>7770</v>
      </c>
      <c r="E245" s="11">
        <v>7000</v>
      </c>
      <c r="F245" s="26">
        <f t="shared" si="29"/>
        <v>14770</v>
      </c>
      <c r="G245" s="95">
        <v>15000</v>
      </c>
      <c r="J245" s="10" t="s">
        <v>155</v>
      </c>
    </row>
    <row r="246" spans="1:22" ht="12" customHeight="1" x14ac:dyDescent="0.2">
      <c r="A246" s="9" t="s">
        <v>418</v>
      </c>
      <c r="B246" s="10" t="s">
        <v>156</v>
      </c>
      <c r="C246" s="94">
        <v>3000</v>
      </c>
      <c r="D246" s="11">
        <v>1483</v>
      </c>
      <c r="E246" s="11">
        <v>1500</v>
      </c>
      <c r="F246" s="26">
        <f t="shared" si="29"/>
        <v>2983</v>
      </c>
      <c r="G246" s="95">
        <v>3000</v>
      </c>
      <c r="J246" s="10" t="s">
        <v>156</v>
      </c>
    </row>
    <row r="247" spans="1:22" ht="12" customHeight="1" x14ac:dyDescent="0.2">
      <c r="A247" s="9" t="s">
        <v>419</v>
      </c>
      <c r="B247" s="10" t="s">
        <v>157</v>
      </c>
      <c r="C247" s="94">
        <v>8123</v>
      </c>
      <c r="D247" s="11">
        <v>5907</v>
      </c>
      <c r="E247" s="11">
        <v>200</v>
      </c>
      <c r="F247" s="26">
        <f t="shared" si="29"/>
        <v>6107</v>
      </c>
      <c r="G247" s="95">
        <v>8500</v>
      </c>
      <c r="J247" s="10" t="s">
        <v>157</v>
      </c>
    </row>
    <row r="248" spans="1:22" ht="12" customHeight="1" x14ac:dyDescent="0.2">
      <c r="A248" s="9" t="s">
        <v>420</v>
      </c>
      <c r="B248" s="10" t="s">
        <v>227</v>
      </c>
      <c r="C248" s="94">
        <v>8000</v>
      </c>
      <c r="D248" s="11">
        <v>3188</v>
      </c>
      <c r="E248" s="11">
        <v>2000</v>
      </c>
      <c r="F248" s="26">
        <f t="shared" si="29"/>
        <v>5188</v>
      </c>
      <c r="G248" s="95">
        <v>10000</v>
      </c>
      <c r="J248" s="10" t="s">
        <v>158</v>
      </c>
    </row>
    <row r="249" spans="1:22" ht="12" customHeight="1" x14ac:dyDescent="0.2">
      <c r="A249" s="9" t="s">
        <v>421</v>
      </c>
      <c r="B249" s="10" t="s">
        <v>159</v>
      </c>
      <c r="C249" s="94">
        <v>5000</v>
      </c>
      <c r="D249" s="11">
        <v>2133</v>
      </c>
      <c r="E249" s="11">
        <v>4000</v>
      </c>
      <c r="F249" s="26">
        <f t="shared" si="29"/>
        <v>6133</v>
      </c>
      <c r="G249" s="95">
        <v>5000</v>
      </c>
      <c r="J249" s="10" t="s">
        <v>159</v>
      </c>
    </row>
    <row r="250" spans="1:22" ht="12" customHeight="1" x14ac:dyDescent="0.2">
      <c r="A250" s="9" t="s">
        <v>422</v>
      </c>
      <c r="B250" s="10" t="s">
        <v>160</v>
      </c>
      <c r="C250" s="94">
        <v>2000</v>
      </c>
      <c r="D250" s="11">
        <v>716</v>
      </c>
      <c r="E250" s="11">
        <v>200</v>
      </c>
      <c r="F250" s="26">
        <f t="shared" si="29"/>
        <v>916</v>
      </c>
      <c r="G250" s="95">
        <v>2000</v>
      </c>
      <c r="J250" s="10" t="s">
        <v>160</v>
      </c>
    </row>
    <row r="251" spans="1:22" ht="12" customHeight="1" x14ac:dyDescent="0.2">
      <c r="A251" s="9" t="s">
        <v>423</v>
      </c>
      <c r="B251" s="10" t="s">
        <v>85</v>
      </c>
      <c r="C251" s="94">
        <v>500</v>
      </c>
      <c r="D251" s="11">
        <v>497</v>
      </c>
      <c r="E251" s="11">
        <v>0</v>
      </c>
      <c r="F251" s="26">
        <f t="shared" si="29"/>
        <v>497</v>
      </c>
      <c r="G251" s="32">
        <v>500</v>
      </c>
      <c r="J251" s="10" t="s">
        <v>85</v>
      </c>
    </row>
    <row r="252" spans="1:22" ht="12" customHeight="1" x14ac:dyDescent="0.2">
      <c r="A252" s="9" t="s">
        <v>474</v>
      </c>
      <c r="B252" s="10" t="s">
        <v>78</v>
      </c>
      <c r="C252" s="95">
        <v>1000</v>
      </c>
      <c r="D252" s="11">
        <v>0</v>
      </c>
      <c r="E252" s="11">
        <v>1000</v>
      </c>
      <c r="F252" s="26">
        <f t="shared" si="29"/>
        <v>1000</v>
      </c>
      <c r="G252" s="95">
        <v>1000</v>
      </c>
      <c r="J252" s="10" t="s">
        <v>78</v>
      </c>
    </row>
    <row r="253" spans="1:22" ht="12" customHeight="1" x14ac:dyDescent="0.2">
      <c r="A253" s="2"/>
      <c r="B253" s="1"/>
      <c r="C253" s="32"/>
      <c r="D253" s="1"/>
      <c r="E253" s="1"/>
      <c r="F253" s="25"/>
      <c r="G253" s="32"/>
      <c r="J253" s="1"/>
    </row>
    <row r="254" spans="1:22" ht="12" customHeight="1" x14ac:dyDescent="0.2">
      <c r="A254" s="2"/>
      <c r="B254" s="8" t="s">
        <v>161</v>
      </c>
      <c r="C254" s="37">
        <f>SUM(C220:C252)</f>
        <v>492078</v>
      </c>
      <c r="D254" s="37">
        <f t="shared" ref="D254:E254" si="30">SUM(D220:D252)</f>
        <v>370548</v>
      </c>
      <c r="E254" s="37">
        <f t="shared" si="30"/>
        <v>99610</v>
      </c>
      <c r="F254" s="37">
        <f>SUM(F220:F252)</f>
        <v>470158</v>
      </c>
      <c r="G254" s="37">
        <f>SUM(G220:G252)</f>
        <v>530011</v>
      </c>
      <c r="J254" s="8" t="s">
        <v>161</v>
      </c>
      <c r="K254">
        <f t="shared" ref="K254:V254" si="31">SUM(K220:K251)</f>
        <v>0</v>
      </c>
      <c r="L254">
        <f t="shared" si="31"/>
        <v>0</v>
      </c>
      <c r="M254">
        <f t="shared" si="31"/>
        <v>0</v>
      </c>
      <c r="N254">
        <f t="shared" si="31"/>
        <v>0</v>
      </c>
      <c r="O254">
        <f t="shared" si="31"/>
        <v>0</v>
      </c>
      <c r="P254">
        <f t="shared" si="31"/>
        <v>0</v>
      </c>
      <c r="Q254">
        <f t="shared" si="31"/>
        <v>0</v>
      </c>
      <c r="R254">
        <f t="shared" si="31"/>
        <v>0</v>
      </c>
      <c r="S254">
        <f t="shared" si="31"/>
        <v>0</v>
      </c>
      <c r="T254">
        <f t="shared" si="31"/>
        <v>0</v>
      </c>
      <c r="U254">
        <f t="shared" si="31"/>
        <v>0</v>
      </c>
      <c r="V254">
        <f t="shared" si="31"/>
        <v>0</v>
      </c>
    </row>
    <row r="255" spans="1:22" ht="12" customHeight="1" x14ac:dyDescent="0.2">
      <c r="A255" s="2"/>
      <c r="B255" s="1"/>
      <c r="C255" s="1"/>
      <c r="D255" s="1"/>
      <c r="E255" s="1"/>
      <c r="F255" s="25"/>
      <c r="G255" s="32"/>
      <c r="J255" s="1"/>
    </row>
    <row r="256" spans="1:22" ht="12" customHeight="1" x14ac:dyDescent="0.2">
      <c r="A256" s="2"/>
      <c r="B256" s="8" t="s">
        <v>162</v>
      </c>
      <c r="C256" s="1"/>
      <c r="D256" s="1"/>
      <c r="E256" s="1"/>
      <c r="F256" s="25"/>
      <c r="G256" s="32"/>
      <c r="J256" s="8" t="s">
        <v>162</v>
      </c>
    </row>
    <row r="257" spans="1:10" ht="12" customHeight="1" x14ac:dyDescent="0.2">
      <c r="A257" s="9" t="s">
        <v>424</v>
      </c>
      <c r="B257" s="10" t="s">
        <v>163</v>
      </c>
      <c r="C257" s="95">
        <v>3000</v>
      </c>
      <c r="D257" s="11">
        <v>1386</v>
      </c>
      <c r="E257" s="11">
        <v>500</v>
      </c>
      <c r="F257" s="26">
        <f>SUM(D257:E257)</f>
        <v>1886</v>
      </c>
      <c r="G257" s="95">
        <v>3000</v>
      </c>
      <c r="J257" s="10" t="s">
        <v>163</v>
      </c>
    </row>
    <row r="258" spans="1:10" ht="12" customHeight="1" x14ac:dyDescent="0.2">
      <c r="A258" s="9" t="s">
        <v>425</v>
      </c>
      <c r="B258" s="10" t="s">
        <v>164</v>
      </c>
      <c r="C258" s="95">
        <v>1500</v>
      </c>
      <c r="D258" s="11">
        <v>1268</v>
      </c>
      <c r="E258" s="11">
        <v>600</v>
      </c>
      <c r="F258" s="26">
        <f t="shared" ref="F258:F273" si="32">SUM(D258:E258)</f>
        <v>1868</v>
      </c>
      <c r="G258" s="32">
        <v>2000</v>
      </c>
      <c r="J258" s="10" t="s">
        <v>164</v>
      </c>
    </row>
    <row r="259" spans="1:10" ht="12" customHeight="1" x14ac:dyDescent="0.2">
      <c r="A259" s="9" t="s">
        <v>426</v>
      </c>
      <c r="B259" s="10" t="s">
        <v>165</v>
      </c>
      <c r="C259" s="95">
        <v>6000</v>
      </c>
      <c r="D259" s="11">
        <v>849</v>
      </c>
      <c r="E259" s="11">
        <v>1500</v>
      </c>
      <c r="F259" s="26">
        <f t="shared" si="32"/>
        <v>2349</v>
      </c>
      <c r="G259" s="95">
        <v>4000</v>
      </c>
      <c r="J259" s="10" t="s">
        <v>165</v>
      </c>
    </row>
    <row r="260" spans="1:10" ht="12" customHeight="1" x14ac:dyDescent="0.2">
      <c r="A260" s="9" t="s">
        <v>427</v>
      </c>
      <c r="B260" s="10" t="s">
        <v>166</v>
      </c>
      <c r="C260" s="95">
        <v>2850</v>
      </c>
      <c r="D260" s="11">
        <v>6758</v>
      </c>
      <c r="E260" s="11">
        <v>2000</v>
      </c>
      <c r="F260" s="26">
        <f t="shared" si="32"/>
        <v>8758</v>
      </c>
      <c r="G260" s="95">
        <v>4100</v>
      </c>
      <c r="J260" s="10" t="s">
        <v>166</v>
      </c>
    </row>
    <row r="261" spans="1:10" ht="12" customHeight="1" x14ac:dyDescent="0.2">
      <c r="A261" s="9" t="s">
        <v>428</v>
      </c>
      <c r="B261" s="10" t="s">
        <v>167</v>
      </c>
      <c r="C261" s="95">
        <v>2000</v>
      </c>
      <c r="D261" s="11">
        <v>1716</v>
      </c>
      <c r="E261" s="11">
        <v>300</v>
      </c>
      <c r="F261" s="26">
        <f t="shared" si="32"/>
        <v>2016</v>
      </c>
      <c r="G261" s="32">
        <v>2100</v>
      </c>
      <c r="J261" s="10" t="s">
        <v>167</v>
      </c>
    </row>
    <row r="262" spans="1:10" ht="12" customHeight="1" x14ac:dyDescent="0.2">
      <c r="A262" s="9" t="s">
        <v>429</v>
      </c>
      <c r="B262" s="10" t="s">
        <v>168</v>
      </c>
      <c r="C262" s="95">
        <v>1900</v>
      </c>
      <c r="D262" s="11">
        <v>1450</v>
      </c>
      <c r="E262" s="11">
        <v>600</v>
      </c>
      <c r="F262" s="26">
        <f t="shared" si="32"/>
        <v>2050</v>
      </c>
      <c r="G262" s="32">
        <v>2200</v>
      </c>
      <c r="J262" s="10" t="s">
        <v>168</v>
      </c>
    </row>
    <row r="263" spans="1:10" ht="12" customHeight="1" x14ac:dyDescent="0.2">
      <c r="A263" s="9" t="s">
        <v>430</v>
      </c>
      <c r="B263" s="10" t="s">
        <v>169</v>
      </c>
      <c r="C263" s="95">
        <v>2000</v>
      </c>
      <c r="D263" s="11">
        <v>1134</v>
      </c>
      <c r="E263" s="11">
        <v>400</v>
      </c>
      <c r="F263" s="26">
        <f t="shared" si="32"/>
        <v>1534</v>
      </c>
      <c r="G263" s="32">
        <v>2000</v>
      </c>
      <c r="J263" s="10" t="s">
        <v>169</v>
      </c>
    </row>
    <row r="264" spans="1:10" ht="12" customHeight="1" x14ac:dyDescent="0.2">
      <c r="A264" s="9" t="s">
        <v>431</v>
      </c>
      <c r="B264" s="10" t="s">
        <v>170</v>
      </c>
      <c r="C264" s="95">
        <v>800</v>
      </c>
      <c r="D264" s="11">
        <v>569</v>
      </c>
      <c r="E264" s="11">
        <v>200</v>
      </c>
      <c r="F264" s="26">
        <f t="shared" si="32"/>
        <v>769</v>
      </c>
      <c r="G264" s="32">
        <v>800</v>
      </c>
      <c r="J264" s="10" t="s">
        <v>170</v>
      </c>
    </row>
    <row r="265" spans="1:10" ht="12" customHeight="1" x14ac:dyDescent="0.2">
      <c r="A265" s="9" t="s">
        <v>432</v>
      </c>
      <c r="B265" s="10" t="s">
        <v>171</v>
      </c>
      <c r="C265" s="95">
        <v>1700</v>
      </c>
      <c r="D265" s="11">
        <v>1355</v>
      </c>
      <c r="E265" s="11">
        <v>250</v>
      </c>
      <c r="F265" s="26">
        <f t="shared" si="32"/>
        <v>1605</v>
      </c>
      <c r="G265" s="32">
        <v>1700</v>
      </c>
      <c r="J265" s="10" t="s">
        <v>171</v>
      </c>
    </row>
    <row r="266" spans="1:10" ht="12" customHeight="1" x14ac:dyDescent="0.2">
      <c r="A266" s="9" t="s">
        <v>433</v>
      </c>
      <c r="B266" s="10" t="s">
        <v>172</v>
      </c>
      <c r="C266" s="95">
        <v>1500</v>
      </c>
      <c r="D266" s="11">
        <v>1209</v>
      </c>
      <c r="E266" s="11">
        <v>350</v>
      </c>
      <c r="F266" s="26">
        <f t="shared" si="32"/>
        <v>1559</v>
      </c>
      <c r="G266" s="32">
        <v>1600</v>
      </c>
      <c r="J266" s="10" t="s">
        <v>172</v>
      </c>
    </row>
    <row r="267" spans="1:10" ht="12" customHeight="1" x14ac:dyDescent="0.2">
      <c r="A267" s="9" t="s">
        <v>434</v>
      </c>
      <c r="B267" s="10" t="s">
        <v>173</v>
      </c>
      <c r="C267" s="95">
        <v>6500</v>
      </c>
      <c r="D267" s="11">
        <v>3337</v>
      </c>
      <c r="E267" s="11">
        <v>1200</v>
      </c>
      <c r="F267" s="26">
        <f t="shared" si="32"/>
        <v>4537</v>
      </c>
      <c r="G267" s="32">
        <v>6500</v>
      </c>
      <c r="J267" s="10" t="s">
        <v>173</v>
      </c>
    </row>
    <row r="268" spans="1:10" ht="12" customHeight="1" x14ac:dyDescent="0.2">
      <c r="A268" s="9" t="s">
        <v>435</v>
      </c>
      <c r="B268" s="10" t="s">
        <v>174</v>
      </c>
      <c r="C268" s="95">
        <v>3000</v>
      </c>
      <c r="D268" s="11">
        <v>2371</v>
      </c>
      <c r="E268" s="11">
        <v>1200</v>
      </c>
      <c r="F268" s="26">
        <f t="shared" si="32"/>
        <v>3571</v>
      </c>
      <c r="G268" s="32">
        <v>4000</v>
      </c>
      <c r="J268" s="10" t="s">
        <v>174</v>
      </c>
    </row>
    <row r="269" spans="1:10" ht="12" customHeight="1" x14ac:dyDescent="0.2">
      <c r="A269" s="9" t="s">
        <v>436</v>
      </c>
      <c r="B269" s="10" t="s">
        <v>175</v>
      </c>
      <c r="C269" s="95">
        <v>1800</v>
      </c>
      <c r="D269" s="11">
        <v>1294</v>
      </c>
      <c r="E269" s="11">
        <v>350</v>
      </c>
      <c r="F269" s="26">
        <f t="shared" si="32"/>
        <v>1644</v>
      </c>
      <c r="G269" s="95">
        <v>2000</v>
      </c>
      <c r="J269" s="10" t="s">
        <v>175</v>
      </c>
    </row>
    <row r="270" spans="1:10" ht="12" customHeight="1" x14ac:dyDescent="0.2">
      <c r="A270" s="9" t="s">
        <v>437</v>
      </c>
      <c r="B270" s="10" t="s">
        <v>176</v>
      </c>
      <c r="C270" s="95">
        <v>2000</v>
      </c>
      <c r="D270" s="11">
        <v>1408</v>
      </c>
      <c r="E270" s="11">
        <v>200</v>
      </c>
      <c r="F270" s="26">
        <f t="shared" si="32"/>
        <v>1608</v>
      </c>
      <c r="G270" s="95">
        <v>2000</v>
      </c>
      <c r="J270" s="10" t="s">
        <v>176</v>
      </c>
    </row>
    <row r="271" spans="1:10" ht="12" customHeight="1" x14ac:dyDescent="0.2">
      <c r="A271" s="9" t="s">
        <v>438</v>
      </c>
      <c r="B271" s="10" t="s">
        <v>177</v>
      </c>
      <c r="C271" s="95">
        <v>400</v>
      </c>
      <c r="D271" s="11">
        <v>241</v>
      </c>
      <c r="E271" s="11">
        <v>100</v>
      </c>
      <c r="F271" s="26">
        <f t="shared" si="32"/>
        <v>341</v>
      </c>
      <c r="G271" s="32">
        <v>400</v>
      </c>
      <c r="J271" s="10" t="s">
        <v>177</v>
      </c>
    </row>
    <row r="272" spans="1:10" ht="12" customHeight="1" x14ac:dyDescent="0.2">
      <c r="A272" s="9" t="s">
        <v>439</v>
      </c>
      <c r="B272" s="10" t="s">
        <v>178</v>
      </c>
      <c r="C272" s="95">
        <v>12000</v>
      </c>
      <c r="D272" s="11">
        <v>5910</v>
      </c>
      <c r="E272" s="11">
        <v>1200</v>
      </c>
      <c r="F272" s="26">
        <f t="shared" si="32"/>
        <v>7110</v>
      </c>
      <c r="G272" s="95">
        <v>11000</v>
      </c>
      <c r="J272" s="10" t="s">
        <v>178</v>
      </c>
    </row>
    <row r="273" spans="1:25" ht="12" customHeight="1" x14ac:dyDescent="0.2">
      <c r="A273" s="9" t="s">
        <v>440</v>
      </c>
      <c r="B273" s="10" t="s">
        <v>179</v>
      </c>
      <c r="C273" s="95">
        <v>2000</v>
      </c>
      <c r="D273" s="11">
        <v>2405</v>
      </c>
      <c r="E273" s="11">
        <v>800</v>
      </c>
      <c r="F273" s="26">
        <f t="shared" si="32"/>
        <v>3205</v>
      </c>
      <c r="G273" s="95">
        <v>4000</v>
      </c>
      <c r="J273" s="10" t="s">
        <v>179</v>
      </c>
    </row>
    <row r="274" spans="1:25" ht="12" customHeight="1" x14ac:dyDescent="0.2">
      <c r="A274" s="2"/>
      <c r="B274" s="1"/>
      <c r="C274" s="32"/>
      <c r="D274" s="1"/>
      <c r="E274" s="1"/>
      <c r="F274" s="25"/>
      <c r="G274" s="32"/>
      <c r="J274" s="1"/>
      <c r="Y274" s="89"/>
    </row>
    <row r="275" spans="1:25" ht="12" customHeight="1" x14ac:dyDescent="0.2">
      <c r="A275" s="2"/>
      <c r="B275" s="8" t="s">
        <v>180</v>
      </c>
      <c r="C275" s="37">
        <f>SUM(C257:C273)</f>
        <v>50950</v>
      </c>
      <c r="D275" s="37">
        <f t="shared" ref="D275:E275" si="33">SUM(D257:D273)</f>
        <v>34660</v>
      </c>
      <c r="E275" s="37">
        <f t="shared" si="33"/>
        <v>11750</v>
      </c>
      <c r="F275" s="37">
        <f>SUM(F257:F273)</f>
        <v>46410</v>
      </c>
      <c r="G275" s="37">
        <f>SUM(G257:G273)</f>
        <v>53400</v>
      </c>
      <c r="J275" s="8" t="s">
        <v>180</v>
      </c>
      <c r="K275">
        <f>SUM(K257:K273)</f>
        <v>0</v>
      </c>
      <c r="L275">
        <f t="shared" ref="L275:V275" si="34">SUM(L257:L273)</f>
        <v>0</v>
      </c>
      <c r="M275">
        <f t="shared" si="34"/>
        <v>0</v>
      </c>
      <c r="N275">
        <f t="shared" si="34"/>
        <v>0</v>
      </c>
      <c r="O275">
        <f t="shared" si="34"/>
        <v>0</v>
      </c>
      <c r="P275">
        <f t="shared" si="34"/>
        <v>0</v>
      </c>
      <c r="Q275">
        <f t="shared" si="34"/>
        <v>0</v>
      </c>
      <c r="R275">
        <f t="shared" si="34"/>
        <v>0</v>
      </c>
      <c r="S275">
        <f t="shared" si="34"/>
        <v>0</v>
      </c>
      <c r="T275">
        <f t="shared" si="34"/>
        <v>0</v>
      </c>
      <c r="U275">
        <f t="shared" si="34"/>
        <v>0</v>
      </c>
      <c r="V275">
        <f t="shared" si="34"/>
        <v>0</v>
      </c>
      <c r="Y275" s="89"/>
    </row>
    <row r="276" spans="1:25" ht="12" customHeight="1" x14ac:dyDescent="0.2">
      <c r="A276" s="2"/>
      <c r="B276" s="1"/>
      <c r="C276" s="1"/>
      <c r="D276" s="1"/>
      <c r="E276" s="1"/>
      <c r="F276" s="25"/>
      <c r="G276" s="32"/>
      <c r="J276" s="1"/>
    </row>
    <row r="277" spans="1:25" ht="12" customHeight="1" x14ac:dyDescent="0.2">
      <c r="A277" s="2"/>
      <c r="B277" s="8" t="s">
        <v>181</v>
      </c>
      <c r="C277" s="96">
        <f>SUM(C122+C151+C202+C216+C254+C275)</f>
        <v>2444308</v>
      </c>
      <c r="D277" s="96">
        <f>SUM(D122+D151+D202+D216+D254+D275)</f>
        <v>1914043</v>
      </c>
      <c r="E277" s="96">
        <f>SUM(E122+E151+E202+E216+E254+E275)</f>
        <v>485840</v>
      </c>
      <c r="F277" s="96">
        <f>SUM(F122+F151+F202+F216+F254+F275)</f>
        <v>2399883</v>
      </c>
      <c r="G277" s="96">
        <f>SUM(G122+G151+G202+G216+G254+G275)</f>
        <v>2650632</v>
      </c>
      <c r="J277" s="8" t="s">
        <v>181</v>
      </c>
      <c r="K277">
        <f t="shared" ref="K277:V277" si="35">+K122+K151+K202+K216+K254+K275</f>
        <v>0</v>
      </c>
      <c r="L277">
        <f t="shared" si="35"/>
        <v>0</v>
      </c>
      <c r="M277">
        <f t="shared" si="35"/>
        <v>0</v>
      </c>
      <c r="N277">
        <f t="shared" si="35"/>
        <v>0</v>
      </c>
      <c r="O277">
        <f t="shared" si="35"/>
        <v>0</v>
      </c>
      <c r="P277">
        <f t="shared" si="35"/>
        <v>0</v>
      </c>
      <c r="Q277">
        <f t="shared" si="35"/>
        <v>0</v>
      </c>
      <c r="R277">
        <f t="shared" si="35"/>
        <v>0</v>
      </c>
      <c r="S277">
        <f t="shared" si="35"/>
        <v>0</v>
      </c>
      <c r="T277">
        <f t="shared" si="35"/>
        <v>0</v>
      </c>
      <c r="U277">
        <f t="shared" si="35"/>
        <v>0</v>
      </c>
      <c r="V277">
        <f t="shared" si="35"/>
        <v>0</v>
      </c>
    </row>
    <row r="278" spans="1:25" ht="13.9" customHeight="1" x14ac:dyDescent="0.2">
      <c r="A278" s="2"/>
      <c r="B278" s="8" t="s">
        <v>182</v>
      </c>
      <c r="C278" s="90">
        <f>+C76-C277</f>
        <v>0</v>
      </c>
      <c r="D278" s="90">
        <f>+D76-D277</f>
        <v>624072</v>
      </c>
      <c r="E278" s="90">
        <f>+E76-E277</f>
        <v>-396325</v>
      </c>
      <c r="F278" s="90">
        <f>+F76-F277</f>
        <v>227747</v>
      </c>
      <c r="G278" s="90">
        <f>+G76-G277</f>
        <v>0</v>
      </c>
      <c r="J278" s="8" t="s">
        <v>182</v>
      </c>
      <c r="K278">
        <f t="shared" ref="K278:V278" si="36">+K76-K277</f>
        <v>0</v>
      </c>
      <c r="L278">
        <f t="shared" si="36"/>
        <v>0</v>
      </c>
      <c r="M278">
        <f t="shared" si="36"/>
        <v>0</v>
      </c>
      <c r="N278">
        <f t="shared" si="36"/>
        <v>0</v>
      </c>
      <c r="O278">
        <f t="shared" si="36"/>
        <v>0</v>
      </c>
      <c r="P278">
        <f t="shared" si="36"/>
        <v>0</v>
      </c>
      <c r="Q278">
        <f t="shared" si="36"/>
        <v>0</v>
      </c>
      <c r="R278">
        <f t="shared" si="36"/>
        <v>0</v>
      </c>
      <c r="S278">
        <f t="shared" si="36"/>
        <v>0</v>
      </c>
      <c r="T278">
        <f t="shared" si="36"/>
        <v>0</v>
      </c>
      <c r="U278">
        <f t="shared" si="36"/>
        <v>0</v>
      </c>
      <c r="V278">
        <f t="shared" si="36"/>
        <v>0</v>
      </c>
      <c r="Y278" s="89"/>
    </row>
    <row r="279" spans="1:25" ht="13.9" customHeight="1" x14ac:dyDescent="0.25">
      <c r="A279" s="56"/>
      <c r="B279" s="36"/>
      <c r="C279" s="36"/>
      <c r="D279" s="36"/>
      <c r="E279" s="36"/>
      <c r="F279" s="36"/>
      <c r="G279" s="58"/>
      <c r="J279" s="36" t="s">
        <v>207</v>
      </c>
    </row>
    <row r="280" spans="1:25" ht="13.9" customHeight="1" x14ac:dyDescent="0.25">
      <c r="A280" s="56"/>
      <c r="B280" s="57"/>
      <c r="C280" s="36"/>
      <c r="D280" s="36"/>
      <c r="E280" s="36"/>
      <c r="F280" s="36"/>
      <c r="G280" s="58"/>
      <c r="J280" s="57"/>
    </row>
    <row r="281" spans="1:25" ht="13.9" customHeight="1" x14ac:dyDescent="0.25">
      <c r="A281" s="56"/>
      <c r="C281" s="36"/>
      <c r="D281" s="36"/>
      <c r="E281" s="36"/>
      <c r="F281" s="58"/>
      <c r="G281" s="35"/>
    </row>
    <row r="282" spans="1:25" ht="13.9" customHeight="1" x14ac:dyDescent="0.25">
      <c r="A282" s="56"/>
      <c r="B282" s="36"/>
      <c r="C282" s="36"/>
      <c r="D282" s="36"/>
      <c r="E282" s="36"/>
      <c r="F282" s="58"/>
      <c r="G282" s="35"/>
      <c r="J282" s="36"/>
    </row>
    <row r="283" spans="1:25" ht="13.9" customHeight="1" x14ac:dyDescent="0.25">
      <c r="A283" s="56"/>
      <c r="B283" s="57"/>
      <c r="C283" s="36"/>
      <c r="D283" s="36"/>
      <c r="E283" s="36"/>
      <c r="F283" s="36"/>
      <c r="G283" s="58"/>
      <c r="J283" s="57"/>
    </row>
    <row r="284" spans="1:25" ht="13.9" customHeight="1" x14ac:dyDescent="0.25">
      <c r="A284" s="56"/>
      <c r="B284" s="57"/>
      <c r="C284" s="36"/>
      <c r="D284" s="36"/>
      <c r="E284" s="36"/>
      <c r="F284" s="36"/>
      <c r="G284" s="58"/>
      <c r="J284" s="57"/>
    </row>
    <row r="285" spans="1:25" ht="13.9" customHeight="1" x14ac:dyDescent="0.25">
      <c r="A285" s="56"/>
      <c r="B285" s="57"/>
      <c r="C285" s="36"/>
      <c r="D285" s="36"/>
      <c r="E285" s="36"/>
      <c r="F285" s="36"/>
      <c r="G285" s="58"/>
      <c r="J285" s="57"/>
    </row>
    <row r="286" spans="1:25" ht="13.9" customHeight="1" x14ac:dyDescent="0.25">
      <c r="A286" s="56"/>
      <c r="B286" s="57"/>
      <c r="C286" s="36"/>
      <c r="D286" s="36"/>
      <c r="E286" s="36"/>
      <c r="F286" s="36"/>
      <c r="G286" s="58"/>
      <c r="J286" s="57"/>
    </row>
    <row r="287" spans="1:25" ht="13.9" customHeight="1" x14ac:dyDescent="0.25">
      <c r="A287" s="56"/>
      <c r="B287" s="57"/>
      <c r="C287" s="36"/>
      <c r="D287" s="36"/>
      <c r="E287" s="36"/>
      <c r="F287" s="36"/>
      <c r="G287" s="58"/>
      <c r="J287" s="57"/>
    </row>
    <row r="288" spans="1:25" ht="13.9" customHeight="1" x14ac:dyDescent="0.25">
      <c r="A288" s="56"/>
      <c r="B288" s="57"/>
      <c r="C288" s="36"/>
      <c r="D288" s="36"/>
      <c r="E288" s="36"/>
      <c r="F288" s="36"/>
      <c r="G288" s="58"/>
      <c r="J288" s="57"/>
    </row>
    <row r="289" spans="1:10" ht="13.9" customHeight="1" x14ac:dyDescent="0.25">
      <c r="A289" s="56"/>
      <c r="B289" s="57"/>
      <c r="C289" s="36"/>
      <c r="D289" s="36"/>
      <c r="E289" s="36"/>
      <c r="F289" s="36"/>
      <c r="G289" s="58"/>
      <c r="J289" s="57"/>
    </row>
    <row r="290" spans="1:10" ht="13.9" customHeight="1" x14ac:dyDescent="0.25">
      <c r="A290" s="56"/>
      <c r="B290" s="57"/>
      <c r="C290" s="36"/>
      <c r="D290" s="36"/>
      <c r="E290" s="36"/>
      <c r="F290" s="36"/>
      <c r="G290" s="58"/>
      <c r="J290" s="57"/>
    </row>
    <row r="291" spans="1:10" ht="13.9" customHeight="1" x14ac:dyDescent="0.25">
      <c r="A291" s="56"/>
      <c r="B291" s="57"/>
      <c r="C291" s="36"/>
      <c r="D291" s="36"/>
      <c r="E291" s="36"/>
      <c r="F291" s="36"/>
      <c r="G291" s="58"/>
    </row>
    <row r="292" spans="1:10" ht="13.9" customHeight="1" x14ac:dyDescent="0.25">
      <c r="A292" s="56"/>
      <c r="B292" s="57"/>
      <c r="C292" s="36"/>
      <c r="D292" s="36"/>
      <c r="E292" s="36"/>
      <c r="F292" s="36"/>
      <c r="G292" s="58"/>
    </row>
    <row r="293" spans="1:10" ht="13.9" customHeight="1" x14ac:dyDescent="0.25">
      <c r="A293" s="56"/>
      <c r="B293" s="57"/>
      <c r="C293" s="36"/>
      <c r="D293" s="36"/>
      <c r="E293" s="36"/>
      <c r="F293" s="36"/>
      <c r="G293" s="58"/>
    </row>
    <row r="295" spans="1:10" ht="13.5" customHeight="1" x14ac:dyDescent="0.2"/>
    <row r="296" spans="1:10" ht="13.5" customHeight="1" x14ac:dyDescent="0.2"/>
    <row r="299" spans="1:10" ht="8.25" customHeight="1" x14ac:dyDescent="0.2"/>
    <row r="301" spans="1:10" ht="13.5" customHeight="1" x14ac:dyDescent="0.2"/>
    <row r="302" spans="1:10" ht="13.5" customHeight="1" x14ac:dyDescent="0.2"/>
    <row r="321" spans="25:25" ht="5.25" customHeight="1" x14ac:dyDescent="0.2"/>
    <row r="324" spans="25:25" x14ac:dyDescent="0.2">
      <c r="Y324" s="99"/>
    </row>
    <row r="326" spans="25:25" ht="5.25" customHeight="1" x14ac:dyDescent="0.2"/>
    <row r="331" spans="25:25" ht="6" customHeight="1" x14ac:dyDescent="0.2"/>
    <row r="332" spans="25:25" ht="6" customHeight="1" x14ac:dyDescent="0.2"/>
    <row r="333" spans="25:25" ht="3.75" customHeight="1" x14ac:dyDescent="0.2"/>
    <row r="334" spans="25:25" ht="12.75" customHeight="1" x14ac:dyDescent="0.2"/>
    <row r="335" spans="25:25" ht="12.75" customHeight="1" x14ac:dyDescent="0.2"/>
    <row r="336" spans="25:25" ht="12.75" customHeight="1" x14ac:dyDescent="0.2"/>
    <row r="337" spans="3:6" ht="12.75" customHeight="1" x14ac:dyDescent="0.2"/>
    <row r="338" spans="3:6" ht="12.75" customHeight="1" x14ac:dyDescent="0.2"/>
    <row r="339" spans="3:6" ht="5.25" customHeight="1" x14ac:dyDescent="0.2"/>
    <row r="340" spans="3:6" ht="13.5" x14ac:dyDescent="0.2">
      <c r="C340" s="59"/>
      <c r="D340" s="59"/>
      <c r="E340" s="35"/>
      <c r="F340" s="59"/>
    </row>
    <row r="341" spans="3:6" ht="12.75" customHeight="1" x14ac:dyDescent="0.2">
      <c r="C341" s="35"/>
      <c r="D341" s="35"/>
      <c r="E341" s="35"/>
      <c r="F341" s="35"/>
    </row>
    <row r="342" spans="3:6" ht="13.5" x14ac:dyDescent="0.2">
      <c r="C342" s="35"/>
      <c r="D342" s="52"/>
      <c r="E342" s="35"/>
      <c r="F342" s="53"/>
    </row>
    <row r="343" spans="3:6" ht="13.5" x14ac:dyDescent="0.2">
      <c r="C343" s="35"/>
      <c r="D343" s="52"/>
      <c r="E343" s="35"/>
      <c r="F343" s="53"/>
    </row>
    <row r="344" spans="3:6" ht="13.5" x14ac:dyDescent="0.2">
      <c r="C344" s="35"/>
      <c r="D344" s="52"/>
      <c r="E344" s="35"/>
      <c r="F344" s="53"/>
    </row>
  </sheetData>
  <mergeCells count="1">
    <mergeCell ref="K2:V2"/>
  </mergeCells>
  <pageMargins left="0.25" right="0.25" top="0.75" bottom="0.75" header="0.3" footer="0.3"/>
  <pageSetup paperSize="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612A-DE6A-4BE7-9D91-0D07BE7E04EA}">
  <sheetPr>
    <pageSetUpPr fitToPage="1"/>
  </sheetPr>
  <dimension ref="B1:G45"/>
  <sheetViews>
    <sheetView workbookViewId="0">
      <selection activeCell="H1" sqref="H1:H1048576"/>
    </sheetView>
  </sheetViews>
  <sheetFormatPr defaultRowHeight="12.75" x14ac:dyDescent="0.2"/>
  <cols>
    <col min="2" max="2" width="32.83203125" bestFit="1" customWidth="1"/>
  </cols>
  <sheetData>
    <row r="1" spans="2:7" x14ac:dyDescent="0.2">
      <c r="B1" s="60" t="s">
        <v>183</v>
      </c>
      <c r="C1" s="61"/>
      <c r="D1" s="61"/>
      <c r="E1" s="61"/>
      <c r="F1" s="62"/>
    </row>
    <row r="2" spans="2:7" ht="13.5" x14ac:dyDescent="0.2">
      <c r="B2" s="63"/>
      <c r="C2" s="112" t="s">
        <v>443</v>
      </c>
      <c r="D2" s="113"/>
      <c r="E2" s="114" t="s">
        <v>193</v>
      </c>
      <c r="F2" s="115"/>
    </row>
    <row r="3" spans="2:7" ht="13.5" x14ac:dyDescent="0.2">
      <c r="B3" s="64" t="s">
        <v>184</v>
      </c>
      <c r="C3" s="116" t="s">
        <v>192</v>
      </c>
      <c r="D3" s="117"/>
      <c r="E3" s="118" t="s">
        <v>194</v>
      </c>
      <c r="F3" s="119"/>
    </row>
    <row r="4" spans="2:7" ht="13.5" x14ac:dyDescent="0.2">
      <c r="B4" s="65" t="s">
        <v>185</v>
      </c>
      <c r="C4" s="12"/>
      <c r="D4" s="15">
        <v>366000</v>
      </c>
      <c r="E4" s="1"/>
      <c r="F4" s="15">
        <v>366000</v>
      </c>
    </row>
    <row r="5" spans="2:7" ht="13.5" x14ac:dyDescent="0.2">
      <c r="B5" s="65" t="s">
        <v>186</v>
      </c>
      <c r="C5" s="18"/>
      <c r="D5" s="85">
        <v>54000</v>
      </c>
      <c r="E5" s="1"/>
      <c r="F5" s="15">
        <v>54000</v>
      </c>
    </row>
    <row r="6" spans="2:7" x14ac:dyDescent="0.2">
      <c r="B6" s="67"/>
      <c r="C6" s="41"/>
      <c r="D6" s="41"/>
      <c r="E6" s="41"/>
      <c r="F6" s="68"/>
    </row>
    <row r="7" spans="2:7" ht="13.5" x14ac:dyDescent="0.2">
      <c r="B7" s="69" t="s">
        <v>191</v>
      </c>
      <c r="C7" s="120" t="s">
        <v>444</v>
      </c>
      <c r="D7" s="121"/>
      <c r="E7" s="122" t="s">
        <v>193</v>
      </c>
      <c r="F7" s="123"/>
    </row>
    <row r="8" spans="2:7" ht="13.5" x14ac:dyDescent="0.2">
      <c r="B8" s="70"/>
      <c r="C8" s="23"/>
      <c r="D8" s="24"/>
      <c r="E8" s="118" t="s">
        <v>195</v>
      </c>
      <c r="F8" s="119"/>
    </row>
    <row r="9" spans="2:7" ht="13.5" x14ac:dyDescent="0.2">
      <c r="B9" s="65" t="s">
        <v>228</v>
      </c>
      <c r="C9" s="23"/>
      <c r="D9" s="24"/>
      <c r="E9" s="87"/>
      <c r="F9" s="88"/>
      <c r="G9" s="98"/>
    </row>
    <row r="10" spans="2:7" ht="25.5" x14ac:dyDescent="0.2">
      <c r="B10" s="65" t="s">
        <v>463</v>
      </c>
      <c r="C10" s="18"/>
      <c r="D10" s="19">
        <v>9985</v>
      </c>
      <c r="E10" s="1"/>
      <c r="F10" s="19">
        <v>9985</v>
      </c>
      <c r="G10" s="98"/>
    </row>
    <row r="11" spans="2:7" ht="13.5" x14ac:dyDescent="0.2">
      <c r="B11" s="65"/>
      <c r="C11" s="12"/>
      <c r="D11" s="15"/>
      <c r="E11" s="1"/>
      <c r="F11" s="66"/>
      <c r="G11" s="98"/>
    </row>
    <row r="12" spans="2:7" ht="13.5" x14ac:dyDescent="0.2">
      <c r="B12" s="65" t="s">
        <v>229</v>
      </c>
      <c r="C12" s="12"/>
      <c r="D12" s="15"/>
      <c r="E12" s="1"/>
      <c r="F12" s="66"/>
      <c r="G12" s="98"/>
    </row>
    <row r="13" spans="2:7" ht="13.5" x14ac:dyDescent="0.2">
      <c r="B13" s="65" t="s">
        <v>230</v>
      </c>
      <c r="C13" s="12"/>
      <c r="D13" s="15">
        <v>41800</v>
      </c>
      <c r="E13" s="1"/>
      <c r="F13" s="15">
        <v>41800</v>
      </c>
      <c r="G13" s="98"/>
    </row>
    <row r="14" spans="2:7" ht="13.5" x14ac:dyDescent="0.2">
      <c r="B14" s="65" t="s">
        <v>445</v>
      </c>
      <c r="C14" s="12"/>
      <c r="D14" s="15">
        <v>15675</v>
      </c>
      <c r="E14" s="1"/>
      <c r="F14" s="15">
        <v>15675</v>
      </c>
      <c r="G14" s="98"/>
    </row>
    <row r="15" spans="2:7" ht="13.5" x14ac:dyDescent="0.2">
      <c r="B15" s="65" t="s">
        <v>231</v>
      </c>
      <c r="C15" s="18"/>
      <c r="D15" s="15">
        <v>0</v>
      </c>
      <c r="E15" s="1"/>
      <c r="F15" s="15">
        <v>19698</v>
      </c>
      <c r="G15" s="98"/>
    </row>
    <row r="16" spans="2:7" ht="13.5" x14ac:dyDescent="0.2">
      <c r="B16" s="65" t="s">
        <v>232</v>
      </c>
      <c r="C16" s="18"/>
      <c r="D16" s="15">
        <v>78375</v>
      </c>
      <c r="E16" s="1"/>
      <c r="F16" s="15">
        <v>78375</v>
      </c>
      <c r="G16" s="98"/>
    </row>
    <row r="17" spans="2:7" ht="13.5" x14ac:dyDescent="0.2">
      <c r="B17" s="65" t="s">
        <v>476</v>
      </c>
      <c r="C17" s="18"/>
      <c r="D17" s="15">
        <v>31350</v>
      </c>
      <c r="E17" s="1"/>
      <c r="F17" s="15">
        <v>31350</v>
      </c>
      <c r="G17" s="98"/>
    </row>
    <row r="18" spans="2:7" ht="13.5" x14ac:dyDescent="0.2">
      <c r="B18" s="65"/>
      <c r="C18" s="18"/>
      <c r="D18" s="15"/>
      <c r="E18" s="1"/>
      <c r="F18" s="15"/>
      <c r="G18" s="98"/>
    </row>
    <row r="19" spans="2:7" ht="13.5" x14ac:dyDescent="0.2">
      <c r="B19" s="65" t="s">
        <v>233</v>
      </c>
      <c r="C19" s="18"/>
      <c r="D19" s="15"/>
      <c r="E19" s="1"/>
      <c r="F19" s="15"/>
      <c r="G19" s="98"/>
    </row>
    <row r="20" spans="2:7" ht="13.5" x14ac:dyDescent="0.2">
      <c r="B20" s="65" t="s">
        <v>447</v>
      </c>
      <c r="C20" s="18"/>
      <c r="D20" s="15">
        <v>6019</v>
      </c>
      <c r="E20" s="1"/>
      <c r="F20" s="15">
        <v>6019</v>
      </c>
      <c r="G20" s="98"/>
    </row>
    <row r="21" spans="2:7" ht="13.5" x14ac:dyDescent="0.2">
      <c r="B21" s="65" t="s">
        <v>449</v>
      </c>
      <c r="C21" s="18"/>
      <c r="D21" s="15">
        <v>8360</v>
      </c>
      <c r="E21" s="1"/>
      <c r="F21" s="15">
        <v>8360</v>
      </c>
      <c r="G21" s="98"/>
    </row>
    <row r="22" spans="2:7" ht="13.5" x14ac:dyDescent="0.2">
      <c r="B22" s="65" t="s">
        <v>448</v>
      </c>
      <c r="C22" s="18"/>
      <c r="D22" s="15">
        <v>43472</v>
      </c>
      <c r="E22" s="1"/>
      <c r="F22" s="15">
        <v>43472</v>
      </c>
      <c r="G22" s="98"/>
    </row>
    <row r="23" spans="2:7" ht="13.5" x14ac:dyDescent="0.2">
      <c r="B23" s="65"/>
      <c r="C23" s="18"/>
      <c r="D23" s="15"/>
      <c r="E23" s="1"/>
      <c r="F23" s="15"/>
      <c r="G23" s="98"/>
    </row>
    <row r="24" spans="2:7" ht="13.5" x14ac:dyDescent="0.2">
      <c r="B24" s="65" t="s">
        <v>234</v>
      </c>
      <c r="C24" s="18"/>
      <c r="D24" s="15"/>
      <c r="E24" s="1"/>
      <c r="F24" s="15"/>
      <c r="G24" s="98"/>
    </row>
    <row r="25" spans="2:7" ht="13.5" x14ac:dyDescent="0.2">
      <c r="B25" s="65" t="s">
        <v>446</v>
      </c>
      <c r="C25" s="18"/>
      <c r="D25" s="15">
        <v>73150</v>
      </c>
      <c r="E25" s="1"/>
      <c r="F25" s="15">
        <v>73150</v>
      </c>
      <c r="G25" s="98"/>
    </row>
    <row r="26" spans="2:7" ht="13.5" x14ac:dyDescent="0.2">
      <c r="B26" s="65"/>
      <c r="C26" s="19"/>
      <c r="D26" s="19"/>
      <c r="E26" s="1"/>
      <c r="F26" s="71"/>
      <c r="G26" s="98"/>
    </row>
    <row r="27" spans="2:7" ht="13.5" x14ac:dyDescent="0.2">
      <c r="B27" s="65" t="s">
        <v>187</v>
      </c>
      <c r="C27" s="19"/>
      <c r="D27" s="86">
        <f>SUM(D10:D26)</f>
        <v>308186</v>
      </c>
      <c r="E27" s="1"/>
      <c r="F27" s="71">
        <f>SUM(F10:F26)</f>
        <v>327884</v>
      </c>
      <c r="G27" s="98"/>
    </row>
    <row r="28" spans="2:7" ht="13.5" x14ac:dyDescent="0.2">
      <c r="B28" s="72"/>
      <c r="C28" s="38"/>
      <c r="D28" s="38"/>
      <c r="E28" s="39"/>
      <c r="F28" s="73"/>
      <c r="G28" s="98"/>
    </row>
    <row r="29" spans="2:7" ht="13.5" x14ac:dyDescent="0.2">
      <c r="B29" s="70" t="s">
        <v>196</v>
      </c>
      <c r="C29" s="109" t="s">
        <v>450</v>
      </c>
      <c r="D29" s="110"/>
      <c r="E29" s="124" t="s">
        <v>203</v>
      </c>
      <c r="F29" s="125"/>
      <c r="G29" s="98"/>
    </row>
    <row r="30" spans="2:7" ht="13.5" x14ac:dyDescent="0.2">
      <c r="B30" s="65"/>
      <c r="C30" s="42"/>
      <c r="D30" s="43"/>
      <c r="E30" s="134" t="s">
        <v>195</v>
      </c>
      <c r="F30" s="135"/>
      <c r="G30" s="98"/>
    </row>
    <row r="31" spans="2:7" ht="13.5" x14ac:dyDescent="0.2">
      <c r="B31" s="74"/>
      <c r="C31" s="44"/>
      <c r="D31" s="44"/>
      <c r="E31" s="31"/>
      <c r="F31" s="75"/>
      <c r="G31" s="98"/>
    </row>
    <row r="32" spans="2:7" x14ac:dyDescent="0.2">
      <c r="B32" s="76" t="s">
        <v>197</v>
      </c>
      <c r="C32" s="32"/>
      <c r="D32" s="45">
        <v>0</v>
      </c>
      <c r="E32" s="32"/>
      <c r="F32" s="77">
        <v>0</v>
      </c>
      <c r="G32" s="98"/>
    </row>
    <row r="33" spans="2:7" ht="13.5" x14ac:dyDescent="0.2">
      <c r="B33" s="67"/>
      <c r="C33" s="46"/>
      <c r="D33" s="47"/>
      <c r="E33" s="47"/>
      <c r="F33" s="78"/>
      <c r="G33" s="98"/>
    </row>
    <row r="34" spans="2:7" ht="13.5" x14ac:dyDescent="0.2">
      <c r="B34" s="79" t="s">
        <v>188</v>
      </c>
      <c r="C34" s="19"/>
      <c r="D34" s="19"/>
      <c r="E34" s="1"/>
      <c r="F34" s="71"/>
      <c r="G34" s="98"/>
    </row>
    <row r="35" spans="2:7" x14ac:dyDescent="0.2">
      <c r="B35" s="79"/>
      <c r="C35" s="126" t="s">
        <v>450</v>
      </c>
      <c r="D35" s="127"/>
      <c r="E35" s="128" t="s">
        <v>198</v>
      </c>
      <c r="F35" s="129"/>
      <c r="G35" s="98"/>
    </row>
    <row r="36" spans="2:7" x14ac:dyDescent="0.2">
      <c r="B36" s="63"/>
      <c r="C36" s="132"/>
      <c r="D36" s="133"/>
      <c r="E36" s="130" t="s">
        <v>204</v>
      </c>
      <c r="F36" s="131"/>
      <c r="G36" s="98"/>
    </row>
    <row r="37" spans="2:7" ht="13.5" x14ac:dyDescent="0.2">
      <c r="B37" s="102" t="s">
        <v>462</v>
      </c>
      <c r="C37" s="48">
        <v>313740</v>
      </c>
      <c r="D37" s="15"/>
      <c r="E37" s="48">
        <v>313740</v>
      </c>
      <c r="F37" s="80"/>
      <c r="G37" s="98"/>
    </row>
    <row r="38" spans="2:7" x14ac:dyDescent="0.2">
      <c r="B38" s="82"/>
      <c r="C38" s="40"/>
      <c r="D38" s="49"/>
      <c r="E38" s="40"/>
      <c r="F38" s="68"/>
      <c r="G38" s="98"/>
    </row>
    <row r="39" spans="2:7" ht="13.5" x14ac:dyDescent="0.2">
      <c r="B39" s="81" t="s">
        <v>236</v>
      </c>
      <c r="C39" s="109" t="s">
        <v>443</v>
      </c>
      <c r="D39" s="110"/>
      <c r="E39" s="109" t="s">
        <v>205</v>
      </c>
      <c r="F39" s="111"/>
      <c r="G39" s="98"/>
    </row>
    <row r="40" spans="2:7" ht="13.5" x14ac:dyDescent="0.2">
      <c r="B40" s="83" t="s">
        <v>460</v>
      </c>
      <c r="C40" s="15">
        <v>60000</v>
      </c>
      <c r="D40" s="85"/>
      <c r="E40" s="1"/>
      <c r="F40" s="85">
        <v>60000</v>
      </c>
      <c r="G40" s="98"/>
    </row>
    <row r="41" spans="2:7" ht="13.5" x14ac:dyDescent="0.2">
      <c r="B41" s="83" t="s">
        <v>461</v>
      </c>
      <c r="C41" s="15">
        <v>150000</v>
      </c>
      <c r="D41" s="85"/>
      <c r="E41" s="1"/>
      <c r="F41" s="85">
        <v>150000</v>
      </c>
      <c r="G41" s="98"/>
    </row>
    <row r="42" spans="2:7" ht="13.5" x14ac:dyDescent="0.2">
      <c r="B42" s="83" t="s">
        <v>479</v>
      </c>
      <c r="C42" s="15">
        <v>240000</v>
      </c>
      <c r="D42" s="85"/>
      <c r="E42" s="1"/>
      <c r="F42" s="85">
        <v>240000</v>
      </c>
      <c r="G42" s="98"/>
    </row>
    <row r="43" spans="2:7" ht="13.5" x14ac:dyDescent="0.2">
      <c r="B43" s="83"/>
      <c r="C43" s="15"/>
      <c r="D43" s="85"/>
      <c r="E43" s="1"/>
      <c r="F43" s="85"/>
      <c r="G43" s="98"/>
    </row>
    <row r="44" spans="2:7" ht="13.5" x14ac:dyDescent="0.2">
      <c r="B44" s="97" t="s">
        <v>235</v>
      </c>
      <c r="C44" s="15">
        <v>450000</v>
      </c>
      <c r="D44" s="85"/>
      <c r="E44" s="1"/>
      <c r="F44" s="85">
        <v>450000</v>
      </c>
      <c r="G44" s="98"/>
    </row>
    <row r="45" spans="2:7" ht="13.5" x14ac:dyDescent="0.2">
      <c r="B45" s="82"/>
      <c r="C45" s="50"/>
      <c r="D45" s="51"/>
      <c r="E45" s="40"/>
      <c r="F45" s="84"/>
      <c r="G45" s="98"/>
    </row>
  </sheetData>
  <mergeCells count="16">
    <mergeCell ref="C39:D39"/>
    <mergeCell ref="E39:F39"/>
    <mergeCell ref="C2:D2"/>
    <mergeCell ref="E2:F2"/>
    <mergeCell ref="C3:D3"/>
    <mergeCell ref="E3:F3"/>
    <mergeCell ref="C7:D7"/>
    <mergeCell ref="E7:F7"/>
    <mergeCell ref="E8:F8"/>
    <mergeCell ref="C29:D29"/>
    <mergeCell ref="E29:F29"/>
    <mergeCell ref="C35:D35"/>
    <mergeCell ref="E35:F35"/>
    <mergeCell ref="E36:F36"/>
    <mergeCell ref="C36:D36"/>
    <mergeCell ref="E30:F30"/>
  </mergeCells>
  <pageMargins left="0.7" right="0.7" top="0.75" bottom="0.75" header="0.3" footer="0.3"/>
  <pageSetup paperSize="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Operating Budget</vt:lpstr>
      <vt:lpstr>Reserve-Capital Budget</vt:lpstr>
      <vt:lpstr>'Operating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Arries</dc:creator>
  <cp:lastModifiedBy>adminfrontdesk</cp:lastModifiedBy>
  <cp:lastPrinted>2022-11-23T18:21:41Z</cp:lastPrinted>
  <dcterms:created xsi:type="dcterms:W3CDTF">2019-09-06T09:14:45Z</dcterms:created>
  <dcterms:modified xsi:type="dcterms:W3CDTF">2023-06-28T18:43:45Z</dcterms:modified>
</cp:coreProperties>
</file>